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tem Cell Initiative\Communications\Websites and Intranet\2017 Falcon site\Documents\"/>
    </mc:Choice>
  </mc:AlternateContent>
  <bookViews>
    <workbookView xWindow="0" yWindow="0" windowWidth="15300" windowHeight="7830"/>
  </bookViews>
  <sheets>
    <sheet name="Sales Order" sheetId="1" r:id="rId1"/>
    <sheet name="Sheet1" sheetId="2" state="hidden" r:id="rId2"/>
  </sheets>
  <externalReferences>
    <externalReference r:id="rId3"/>
  </externalReferences>
  <definedNames>
    <definedName name="_xlnm._FilterDatabase" localSheetId="0" hidden="1">'Sales Order'!$A$37:$A$122</definedName>
    <definedName name="Group">Sheet1!$A$1:$A$31</definedName>
    <definedName name="_xlnm.Print_Area" localSheetId="0">'Sales Order'!$A$1:$E$128</definedName>
  </definedNames>
  <calcPr calcId="152511"/>
</workbook>
</file>

<file path=xl/calcChain.xml><?xml version="1.0" encoding="utf-8"?>
<calcChain xmlns="http://schemas.openxmlformats.org/spreadsheetml/2006/main">
  <c r="E124" i="1" l="1"/>
  <c r="E125" i="1"/>
  <c r="E126" i="1"/>
  <c r="E127" i="1"/>
  <c r="C123" i="1"/>
  <c r="E123" i="1" s="1"/>
  <c r="C76" i="1" l="1"/>
  <c r="E76" i="1" s="1"/>
  <c r="E34" i="1"/>
  <c r="E33" i="1"/>
  <c r="E32" i="1"/>
  <c r="E29" i="1"/>
  <c r="E28" i="1"/>
  <c r="E27" i="1"/>
  <c r="E26" i="1"/>
  <c r="E25" i="1"/>
  <c r="E24" i="1"/>
  <c r="E23" i="1"/>
  <c r="E22" i="1"/>
  <c r="E18" i="1"/>
  <c r="E19" i="1"/>
  <c r="E17" i="1"/>
  <c r="E35" i="1" l="1"/>
  <c r="E14" i="1" s="1"/>
  <c r="C61" i="1"/>
  <c r="C120" i="1" l="1"/>
  <c r="C121" i="1"/>
  <c r="C119" i="1"/>
  <c r="C116" i="1"/>
  <c r="C117" i="1"/>
  <c r="C115" i="1"/>
  <c r="C111" i="1"/>
  <c r="C112" i="1"/>
  <c r="C113" i="1"/>
  <c r="C110" i="1"/>
  <c r="C107" i="1"/>
  <c r="C108" i="1"/>
  <c r="C106" i="1"/>
  <c r="C103" i="1"/>
  <c r="C104" i="1"/>
  <c r="C102" i="1"/>
  <c r="C100" i="1"/>
  <c r="C99" i="1"/>
  <c r="C89" i="1"/>
  <c r="C90" i="1"/>
  <c r="C91" i="1"/>
  <c r="C92" i="1"/>
  <c r="C93" i="1"/>
  <c r="C94" i="1"/>
  <c r="C95" i="1"/>
  <c r="C96" i="1"/>
  <c r="C97" i="1"/>
  <c r="C88" i="1"/>
  <c r="C79" i="1"/>
  <c r="C80" i="1"/>
  <c r="C81" i="1"/>
  <c r="C82" i="1"/>
  <c r="C83" i="1"/>
  <c r="C84" i="1"/>
  <c r="C85" i="1"/>
  <c r="C86" i="1"/>
  <c r="C71" i="1"/>
  <c r="C72" i="1"/>
  <c r="C73" i="1"/>
  <c r="C74" i="1"/>
  <c r="C75" i="1"/>
  <c r="E75" i="1" s="1"/>
  <c r="C77" i="1"/>
  <c r="C70" i="1"/>
  <c r="C53" i="1"/>
  <c r="C54" i="1"/>
  <c r="C55" i="1"/>
  <c r="C56" i="1"/>
  <c r="C57" i="1"/>
  <c r="C58" i="1"/>
  <c r="C59" i="1"/>
  <c r="C60" i="1"/>
  <c r="C62" i="1"/>
  <c r="C63" i="1"/>
  <c r="C64" i="1"/>
  <c r="C65" i="1"/>
  <c r="C66" i="1"/>
  <c r="C67" i="1"/>
  <c r="E67" i="1" s="1"/>
  <c r="C68" i="1"/>
  <c r="C52" i="1"/>
  <c r="C48" i="1"/>
  <c r="C49" i="1"/>
  <c r="C50" i="1"/>
  <c r="C47" i="1"/>
  <c r="C39" i="1"/>
  <c r="C40" i="1"/>
  <c r="C41" i="1"/>
  <c r="C42" i="1"/>
  <c r="C44" i="1"/>
  <c r="E44" i="1" s="1"/>
  <c r="C45" i="1"/>
  <c r="C43" i="1"/>
  <c r="E68" i="1" l="1"/>
  <c r="E96" i="1" l="1"/>
  <c r="E77" i="1" l="1"/>
  <c r="E119" i="1" l="1"/>
  <c r="E120" i="1"/>
  <c r="E121" i="1"/>
  <c r="E117" i="1" l="1"/>
  <c r="E116" i="1" l="1"/>
  <c r="E115" i="1"/>
  <c r="E102" i="1" l="1"/>
  <c r="E103" i="1"/>
  <c r="E104" i="1"/>
  <c r="E106" i="1"/>
  <c r="E108" i="1" l="1"/>
  <c r="E107" i="1"/>
  <c r="E92" i="1"/>
  <c r="E81" i="1"/>
  <c r="E80" i="1" l="1"/>
  <c r="E79" i="1"/>
  <c r="E85" i="1"/>
  <c r="E84" i="1"/>
  <c r="E83" i="1"/>
  <c r="E95" i="1"/>
  <c r="E93" i="1"/>
  <c r="E94" i="1"/>
  <c r="E97" i="1"/>
  <c r="E100" i="1"/>
  <c r="E99" i="1"/>
  <c r="E90" i="1"/>
  <c r="E88" i="1"/>
  <c r="E89" i="1"/>
  <c r="E91" i="1"/>
  <c r="E82" i="1"/>
  <c r="E111" i="1" l="1"/>
  <c r="E112" i="1"/>
  <c r="E113" i="1"/>
  <c r="E110" i="1" l="1"/>
  <c r="E50" i="1" l="1"/>
  <c r="E56" i="1"/>
  <c r="E52" i="1"/>
  <c r="E74" i="1"/>
  <c r="E72" i="1"/>
  <c r="E73" i="1"/>
  <c r="E70" i="1" l="1"/>
  <c r="E71" i="1"/>
  <c r="E65" i="1"/>
  <c r="E66" i="1"/>
  <c r="E59" i="1"/>
  <c r="E57" i="1"/>
  <c r="E58" i="1"/>
  <c r="E64" i="1"/>
  <c r="E62" i="1"/>
  <c r="E63" i="1"/>
  <c r="E61" i="1"/>
  <c r="E60" i="1"/>
  <c r="E54" i="1"/>
  <c r="E55" i="1"/>
  <c r="E53" i="1"/>
  <c r="E48" i="1"/>
  <c r="E49" i="1"/>
  <c r="E47" i="1"/>
  <c r="E45" i="1"/>
  <c r="E43" i="1"/>
  <c r="E39" i="1" l="1"/>
  <c r="E41" i="1"/>
  <c r="E40" i="1"/>
  <c r="E42" i="1" l="1"/>
  <c r="E15" i="1" s="1"/>
  <c r="D9" i="1" s="1"/>
  <c r="E128" i="1" l="1"/>
</calcChain>
</file>

<file path=xl/sharedStrings.xml><?xml version="1.0" encoding="utf-8"?>
<sst xmlns="http://schemas.openxmlformats.org/spreadsheetml/2006/main" count="562" uniqueCount="196">
  <si>
    <t>DESCRIPTION</t>
  </si>
  <si>
    <t>UNIT PRICE</t>
  </si>
  <si>
    <t>LINE TOTAL</t>
  </si>
  <si>
    <t>Group</t>
  </si>
  <si>
    <t>Tissue-culture@cscr.cam.ac.uk</t>
  </si>
  <si>
    <t>Quantity</t>
  </si>
  <si>
    <t>3 yrs</t>
  </si>
  <si>
    <t>5yrs</t>
  </si>
  <si>
    <t>2yrs</t>
  </si>
  <si>
    <t>1yr</t>
  </si>
  <si>
    <t>1mth</t>
  </si>
  <si>
    <t>6mth</t>
  </si>
  <si>
    <t>Unknown</t>
  </si>
  <si>
    <t>1.5yrs</t>
  </si>
  <si>
    <t>17ml  TRYPSIN EDTA 0.25%</t>
  </si>
  <si>
    <t>500 ml  Triple express</t>
  </si>
  <si>
    <t>100ml  Trypsin 2.5% (10x)</t>
  </si>
  <si>
    <t>11ml  Trypsin 2.5% (10x)</t>
  </si>
  <si>
    <t xml:space="preserve">17ml  trypsin with chick serum </t>
  </si>
  <si>
    <t>17ml  Accutase</t>
  </si>
  <si>
    <t xml:space="preserve">5.5ml     Hyclone ES seum </t>
  </si>
  <si>
    <t xml:space="preserve">20ml  Hyclone ES seum </t>
  </si>
  <si>
    <t xml:space="preserve">50ml  Hyclone ES seum </t>
  </si>
  <si>
    <t xml:space="preserve">50ml  OPC serum </t>
  </si>
  <si>
    <t>5.5ml  penicillin/streptomycin 100x</t>
  </si>
  <si>
    <t>200µl  Blasticidin 10mg/ml</t>
  </si>
  <si>
    <t>100µl  Blasticidin 10mg/ml</t>
  </si>
  <si>
    <t>50µl   Blasticidin 10mg/ml</t>
  </si>
  <si>
    <t>4ml      G418 [Geneticin] (50mg/ml)</t>
  </si>
  <si>
    <t>1ml     G418 [Geneticin] (50mg/ml)</t>
  </si>
  <si>
    <t>200µl  G418 [Geneticin] (50mg/ml)</t>
  </si>
  <si>
    <t>0.5ml  4hydroxytamoxifen 1mM</t>
  </si>
  <si>
    <t>1ml     hygromycin B 50 mg/ml</t>
  </si>
  <si>
    <t>500µl  hygromycin B 50 mg/ml</t>
  </si>
  <si>
    <t>4ml   mitomycinC 400µg/ml</t>
  </si>
  <si>
    <t>1.2ml   mitomycinC 400µg/ml</t>
  </si>
  <si>
    <t>400µl mitomycinC 400µg/ml</t>
  </si>
  <si>
    <t xml:space="preserve">25µl  puromycin solution (10mg/ml) </t>
  </si>
  <si>
    <t>5.5ml  MEM non essential amino acids</t>
  </si>
  <si>
    <t>5.5ml  Sodium pyruvate</t>
  </si>
  <si>
    <t>275µl  Insulin Human 5ml @10mg/ml</t>
  </si>
  <si>
    <t>11ml Glutamine/pyruvate mix</t>
  </si>
  <si>
    <t>550µl  Mouse Lif 10µg/ml</t>
  </si>
  <si>
    <t>110µl  Mouse Lif 10µg/ml</t>
  </si>
  <si>
    <t>550µl  Human Lif 10µg/ml</t>
  </si>
  <si>
    <t>130µl  FGF2 50µg/ml</t>
  </si>
  <si>
    <t>100µl  FGF2 50µg/ml</t>
  </si>
  <si>
    <t>80µl  FGF2 50µg/ml</t>
  </si>
  <si>
    <t>50µl  FGF2 50µg/ml</t>
  </si>
  <si>
    <t>60µl  Chiron 10mM</t>
  </si>
  <si>
    <t>45µl  Chiron 10mM</t>
  </si>
  <si>
    <t>30µl  Chiron 10mM</t>
  </si>
  <si>
    <t>15µl  Chiron 10mM</t>
  </si>
  <si>
    <t>30µl  PD03 10mM</t>
  </si>
  <si>
    <t>20µl  PD03 10mM</t>
  </si>
  <si>
    <t>15µl  PD03 10mM</t>
  </si>
  <si>
    <t>10µl  PD03 10mM</t>
  </si>
  <si>
    <t xml:space="preserve">30ml     1 % Gelatin </t>
  </si>
  <si>
    <t>555ml  0.1% Gelatin</t>
  </si>
  <si>
    <t xml:space="preserve">5ml  Thioglycollate medium </t>
  </si>
  <si>
    <t>5ml  tryptose phosphate broth</t>
  </si>
  <si>
    <t>100ml  trypan blue</t>
  </si>
  <si>
    <t>500ml  TC grade water</t>
  </si>
  <si>
    <t>100ml  DMSO cell culture</t>
  </si>
  <si>
    <t>5ml RSPO1</t>
  </si>
  <si>
    <t>25ml WNT3a</t>
  </si>
  <si>
    <t>50µl TAT cre 0.5mM</t>
  </si>
  <si>
    <t>500µl TAT cre 0.5mM</t>
  </si>
  <si>
    <t>100µl TAT dre 0.2mM</t>
  </si>
  <si>
    <t xml:space="preserve">250ug Human BMP2 </t>
  </si>
  <si>
    <t>250ug Human BMP4</t>
  </si>
  <si>
    <t>400ug Ms FGF4</t>
  </si>
  <si>
    <t xml:space="preserve">Dissasociation </t>
  </si>
  <si>
    <t xml:space="preserve">Serum </t>
  </si>
  <si>
    <t xml:space="preserve">Antibiotics </t>
  </si>
  <si>
    <t>Media supliments</t>
  </si>
  <si>
    <t>Inhibitors</t>
  </si>
  <si>
    <t>Attachment factors</t>
  </si>
  <si>
    <t xml:space="preserve">Sterility broths </t>
  </si>
  <si>
    <t>Misc</t>
  </si>
  <si>
    <t>Conditioned media</t>
  </si>
  <si>
    <t>Recombinase</t>
  </si>
  <si>
    <t>Biochem non tested protiens</t>
  </si>
  <si>
    <t>10ml RSPO1</t>
  </si>
  <si>
    <t>25ml RSPO1</t>
  </si>
  <si>
    <t>500µl Bovine Insulin MA</t>
  </si>
  <si>
    <t>60µl PD03 10mM</t>
  </si>
  <si>
    <t>10µl    Activin A2 0.5mg/ml</t>
  </si>
  <si>
    <t>5.5ml  L-glutamine 200mM</t>
  </si>
  <si>
    <t xml:space="preserve">500ul Zeocin </t>
  </si>
  <si>
    <t>5µl  PD03 10mM</t>
  </si>
  <si>
    <t>100ml Accutase</t>
  </si>
  <si>
    <t xml:space="preserve">50ul Zeocin </t>
  </si>
  <si>
    <t>FGF2 500ug</t>
  </si>
  <si>
    <t>100ml HCE - aliquoted to order</t>
  </si>
  <si>
    <t>Aliquot size given</t>
  </si>
  <si>
    <t>Batch number</t>
  </si>
  <si>
    <t>Expiry date</t>
  </si>
  <si>
    <t/>
  </si>
  <si>
    <t xml:space="preserve">9ml  Sabouraud broth </t>
  </si>
  <si>
    <t xml:space="preserve">1ml puromycin solution (10mg/ml) </t>
  </si>
  <si>
    <t>Delivery address</t>
  </si>
  <si>
    <t xml:space="preserve">SCI Tissue Culture Order Form </t>
  </si>
  <si>
    <t>Name</t>
  </si>
  <si>
    <t>…</t>
  </si>
  <si>
    <t>WTMRCSCI</t>
  </si>
  <si>
    <t>Gleeson Building</t>
  </si>
  <si>
    <t>Institute</t>
  </si>
  <si>
    <t>Tennis Court Road</t>
  </si>
  <si>
    <t>Building</t>
  </si>
  <si>
    <t>Cambridge</t>
  </si>
  <si>
    <t>Postcode</t>
  </si>
  <si>
    <t>01223 760293</t>
  </si>
  <si>
    <t>Date</t>
  </si>
  <si>
    <t xml:space="preserve">PO Number </t>
  </si>
  <si>
    <t xml:space="preserve">PO amount </t>
  </si>
  <si>
    <t>Tel number</t>
  </si>
  <si>
    <t>e-mail</t>
  </si>
  <si>
    <t>Group leader</t>
  </si>
  <si>
    <t>Ver 1017</t>
  </si>
  <si>
    <t>Finance: Please recharge Growth Factor supply onto PSES</t>
  </si>
  <si>
    <t>PSES total</t>
  </si>
  <si>
    <t>Finance: Please recharge aliqouts supply onto PSAQ</t>
  </si>
  <si>
    <t xml:space="preserve">PSAQ total </t>
  </si>
  <si>
    <t xml:space="preserve">Delivery </t>
  </si>
  <si>
    <t>Reagent may be collected from the Gleeson building reception between 9am and 3pm at no cost.</t>
  </si>
  <si>
    <t xml:space="preserve">Addenbrooks </t>
  </si>
  <si>
    <t xml:space="preserve">Taxi </t>
  </si>
  <si>
    <t>Babraham</t>
  </si>
  <si>
    <t>Sanger</t>
  </si>
  <si>
    <t>Feeders</t>
  </si>
  <si>
    <t>Size</t>
  </si>
  <si>
    <t xml:space="preserve">price </t>
  </si>
  <si>
    <t>Number of vials</t>
  </si>
  <si>
    <t xml:space="preserve">Cost </t>
  </si>
  <si>
    <t>Active WT MEF</t>
  </si>
  <si>
    <t>Active GFP MEF</t>
  </si>
  <si>
    <t>Active DS red MEF</t>
  </si>
  <si>
    <t>Active DR4 MEF</t>
  </si>
  <si>
    <t>Limited supply</t>
  </si>
  <si>
    <t xml:space="preserve">Inactive WT MEF </t>
  </si>
  <si>
    <t>Inactivated DS red MEF</t>
  </si>
  <si>
    <t>Inactivated DR4 MEF Homo - resistant to Puromycin, G418 and hygromycin</t>
  </si>
  <si>
    <t>N2B27</t>
  </si>
  <si>
    <t xml:space="preserve">Batch tested N2, B27 and Neurobasal are sold as combinations and only tested every 6 months. If you require these items please order in advance. </t>
  </si>
  <si>
    <t>In house N2</t>
  </si>
  <si>
    <t>5ml</t>
  </si>
  <si>
    <t>Batch tested B27</t>
  </si>
  <si>
    <t>10ml</t>
  </si>
  <si>
    <t>Batch tested Neural basal</t>
  </si>
  <si>
    <t>500ml</t>
  </si>
  <si>
    <t xml:space="preserve">550µl  home madeMercaptoethanol </t>
  </si>
  <si>
    <t>Maximum shelf life</t>
  </si>
  <si>
    <t>Growth factors aliquoted</t>
  </si>
  <si>
    <t>Biochem Stock protiens</t>
  </si>
  <si>
    <t>Acivin A 250ug</t>
  </si>
  <si>
    <t>Acivin A2 2mg</t>
  </si>
  <si>
    <t>Ms LIF 1mg</t>
  </si>
  <si>
    <t>Hu LIF 1mg</t>
  </si>
  <si>
    <r>
      <t xml:space="preserve">Inactivated DR4 MEF </t>
    </r>
    <r>
      <rPr>
        <sz val="8"/>
        <color indexed="10"/>
        <rFont val="Arial"/>
        <family val="2"/>
      </rPr>
      <t>Het - reduced puromycin resistance of only 1ug/ml</t>
    </r>
  </si>
  <si>
    <r>
      <t>~2-4x10</t>
    </r>
    <r>
      <rPr>
        <vertAlign val="superscript"/>
        <sz val="8"/>
        <color indexed="8"/>
        <rFont val="Arial"/>
        <family val="2"/>
      </rPr>
      <t>6</t>
    </r>
  </si>
  <si>
    <r>
      <t>8-9x10</t>
    </r>
    <r>
      <rPr>
        <vertAlign val="superscript"/>
        <sz val="8"/>
        <color indexed="8"/>
        <rFont val="Arial"/>
        <family val="2"/>
      </rPr>
      <t>6</t>
    </r>
  </si>
  <si>
    <t>PSAQ total</t>
  </si>
  <si>
    <t xml:space="preserve">For TC use only </t>
  </si>
  <si>
    <t>Alcolea</t>
  </si>
  <si>
    <t>Barker</t>
  </si>
  <si>
    <t>CCK</t>
  </si>
  <si>
    <t>Chalut</t>
  </si>
  <si>
    <t>Cvejic</t>
  </si>
  <si>
    <t>Franklin</t>
  </si>
  <si>
    <t>Ghevaert</t>
  </si>
  <si>
    <t>Gottgens</t>
  </si>
  <si>
    <t>Green</t>
  </si>
  <si>
    <t>Hendrich</t>
  </si>
  <si>
    <t>Hodson</t>
  </si>
  <si>
    <t>Huntly</t>
  </si>
  <si>
    <t>IPSCoreFacility</t>
  </si>
  <si>
    <t>Karadottir</t>
  </si>
  <si>
    <t>Kent</t>
  </si>
  <si>
    <t>Laurenti</t>
  </si>
  <si>
    <t>Lee</t>
  </si>
  <si>
    <t>McCaskie</t>
  </si>
  <si>
    <t>Mendez-Ferrer</t>
  </si>
  <si>
    <t>Nichols</t>
  </si>
  <si>
    <t>Philpott</t>
  </si>
  <si>
    <t>Pluchino</t>
  </si>
  <si>
    <t>Ringshausen</t>
  </si>
  <si>
    <t>Rowitch</t>
  </si>
  <si>
    <t>Silva</t>
  </si>
  <si>
    <t>Simons</t>
  </si>
  <si>
    <t>Sinha</t>
  </si>
  <si>
    <t>Smith</t>
  </si>
  <si>
    <t>Vallier</t>
  </si>
  <si>
    <t>Vassiliou</t>
  </si>
  <si>
    <t>Please fill in all the cells</t>
  </si>
  <si>
    <t>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</si>
</sst>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£&quot;* #,##0.00_-;\-&quot;£&quot;* #,##0.00_-;_-&quot;£&quot;* &quot;-&quot;??_-;_-@_-"/>
    <numFmt numFmtId="164" formatCode="_(&quot;$&quot;* #,##0.00_);_(&quot;$&quot;* \(#,##0.00\);_(&quot;$&quot;* &quot;-&quot;??_);_(@_)"/>
    <numFmt numFmtId="165" formatCode="m/d/yy;@"/>
    <numFmt numFmtId="166" formatCode="_-[$£-809]* #,##0.00_-;\-[$£-809]* #,##0.00_-;_-[$£-809]* &quot;-&quot;??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u/>
      <sz val="10"/>
      <color theme="10"/>
      <name val="Arial"/>
      <family val="2"/>
    </font>
    <font>
      <sz val="10"/>
      <color theme="4" tint="0.79998168889431442"/>
      <name val="Trebuchet MS"/>
      <family val="2"/>
    </font>
    <font>
      <sz val="8"/>
      <color theme="4" tint="0.79998168889431442"/>
      <name val="Trebuchet MS"/>
      <family val="2"/>
    </font>
    <font>
      <b/>
      <sz val="8"/>
      <color theme="4" tint="-0.499984740745262"/>
      <name val="Trebuchet MS"/>
      <family val="2"/>
    </font>
    <font>
      <sz val="8"/>
      <color theme="4" tint="-0.499984740745262"/>
      <name val="Trebuchet MS"/>
      <family val="2"/>
    </font>
    <font>
      <sz val="10"/>
      <color rgb="FFFF0000"/>
      <name val="Trebuchet MS"/>
      <family val="2"/>
    </font>
    <font>
      <sz val="10"/>
      <name val="Arial"/>
      <family val="2"/>
    </font>
    <font>
      <sz val="10"/>
      <name val="Arial"/>
      <family val="2"/>
    </font>
    <font>
      <sz val="8"/>
      <color theme="3" tint="0.39997558519241921"/>
      <name val="Trebuchet MS"/>
      <family val="2"/>
    </font>
    <font>
      <sz val="8"/>
      <color theme="5" tint="-0.249977111117893"/>
      <name val="Trebuchet MS"/>
      <family val="2"/>
    </font>
    <font>
      <sz val="8"/>
      <color theme="6" tint="-0.499984740745262"/>
      <name val="Trebuchet MS"/>
      <family val="2"/>
    </font>
    <font>
      <sz val="8"/>
      <color theme="5" tint="-0.499984740745262"/>
      <name val="Trebuchet MS"/>
      <family val="2"/>
    </font>
    <font>
      <sz val="8"/>
      <color theme="4"/>
      <name val="Trebuchet MS"/>
      <family val="2"/>
    </font>
    <font>
      <sz val="8"/>
      <color theme="6" tint="-0.249977111117893"/>
      <name val="Trebuchet MS"/>
      <family val="2"/>
    </font>
    <font>
      <sz val="8"/>
      <color theme="3" tint="0.39997558519241921"/>
      <name val="Arial"/>
      <family val="2"/>
    </font>
    <font>
      <b/>
      <sz val="10"/>
      <color theme="1"/>
      <name val="Calibri"/>
      <family val="2"/>
      <scheme val="minor"/>
    </font>
    <font>
      <i/>
      <sz val="9"/>
      <color theme="3" tint="0.39997558519241921"/>
      <name val="Lucida Calligraphy"/>
      <family val="4"/>
    </font>
    <font>
      <sz val="10"/>
      <color theme="1"/>
      <name val="Arial"/>
      <family val="2"/>
    </font>
    <font>
      <i/>
      <sz val="9"/>
      <color theme="3" tint="0.39997558519241921"/>
      <name val="Lucida Handwriting"/>
      <family val="4"/>
    </font>
    <font>
      <u/>
      <sz val="10"/>
      <color theme="10"/>
      <name val="Calibri"/>
      <family val="2"/>
      <scheme val="minor"/>
    </font>
    <font>
      <i/>
      <u/>
      <sz val="10"/>
      <color theme="10"/>
      <name val="Lucida Calligraphy"/>
      <family val="4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Arial"/>
      <family val="2"/>
    </font>
    <font>
      <sz val="8"/>
      <color indexed="10"/>
      <name val="Arial"/>
      <family val="2"/>
    </font>
    <font>
      <vertAlign val="superscript"/>
      <sz val="8"/>
      <color indexed="8"/>
      <name val="Arial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theme="3" tint="0.59999389629810485"/>
      </right>
      <top style="thin">
        <color theme="3" tint="0.39997558519241921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theme="3" tint="0.3999755851924192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0" fontId="1" fillId="7" borderId="0" applyNumberFormat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6" fillId="0" borderId="0" xfId="0" applyFont="1"/>
    <xf numFmtId="0" fontId="5" fillId="6" borderId="0" xfId="0" applyFont="1" applyFill="1" applyBorder="1" applyAlignment="1">
      <alignment horizontal="center" vertical="center"/>
    </xf>
    <xf numFmtId="0" fontId="8" fillId="6" borderId="0" xfId="0" applyFont="1" applyFill="1" applyBorder="1"/>
    <xf numFmtId="0" fontId="9" fillId="6" borderId="0" xfId="0" applyFont="1" applyFill="1" applyBorder="1" applyAlignment="1">
      <alignment horizontal="left" wrapText="1"/>
    </xf>
    <xf numFmtId="164" fontId="9" fillId="6" borderId="0" xfId="0" applyNumberFormat="1" applyFont="1" applyFill="1" applyBorder="1" applyAlignmen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6" fillId="6" borderId="0" xfId="0" applyNumberFormat="1" applyFont="1" applyFill="1" applyBorder="1" applyAlignment="1">
      <alignment horizontal="left" wrapText="1"/>
    </xf>
    <xf numFmtId="0" fontId="6" fillId="6" borderId="0" xfId="0" applyNumberFormat="1" applyFont="1" applyFill="1" applyBorder="1" applyAlignment="1">
      <alignment horizontal="left"/>
    </xf>
    <xf numFmtId="0" fontId="12" fillId="0" borderId="0" xfId="0" applyFont="1"/>
    <xf numFmtId="0" fontId="5" fillId="6" borderId="0" xfId="0" applyFont="1" applyFill="1" applyBorder="1" applyAlignment="1">
      <alignment horizontal="right"/>
    </xf>
    <xf numFmtId="0" fontId="6" fillId="6" borderId="0" xfId="0" applyFont="1" applyFill="1" applyBorder="1" applyAlignment="1"/>
    <xf numFmtId="0" fontId="10" fillId="6" borderId="3" xfId="0" applyFont="1" applyFill="1" applyBorder="1" applyAlignment="1">
      <alignment horizontal="center" vertical="center"/>
    </xf>
    <xf numFmtId="0" fontId="14" fillId="6" borderId="0" xfId="3" applyFont="1" applyFill="1" applyBorder="1" applyAlignment="1">
      <alignment horizontal="center"/>
    </xf>
    <xf numFmtId="164" fontId="6" fillId="0" borderId="2" xfId="0" applyNumberFormat="1" applyFont="1" applyFill="1" applyBorder="1" applyAlignment="1"/>
    <xf numFmtId="166" fontId="11" fillId="4" borderId="2" xfId="0" applyNumberFormat="1" applyFont="1" applyFill="1" applyBorder="1" applyAlignment="1"/>
    <xf numFmtId="164" fontId="6" fillId="5" borderId="2" xfId="0" applyNumberFormat="1" applyFont="1" applyFill="1" applyBorder="1" applyAlignment="1"/>
    <xf numFmtId="44" fontId="14" fillId="5" borderId="2" xfId="2" applyFont="1" applyFill="1" applyBorder="1" applyAlignment="1">
      <alignment horizontal="center"/>
    </xf>
    <xf numFmtId="164" fontId="6" fillId="5" borderId="4" xfId="0" applyNumberFormat="1" applyFont="1" applyFill="1" applyBorder="1" applyAlignment="1"/>
    <xf numFmtId="0" fontId="15" fillId="0" borderId="2" xfId="0" applyFont="1" applyFill="1" applyBorder="1" applyAlignment="1">
      <alignment horizontal="left" wrapText="1"/>
    </xf>
    <xf numFmtId="0" fontId="16" fillId="0" borderId="2" xfId="0" applyFont="1" applyFill="1" applyBorder="1" applyAlignment="1">
      <alignment horizontal="left" wrapText="1"/>
    </xf>
    <xf numFmtId="0" fontId="15" fillId="5" borderId="2" xfId="0" applyFont="1" applyFill="1" applyBorder="1" applyAlignment="1">
      <alignment horizontal="left" wrapText="1"/>
    </xf>
    <xf numFmtId="0" fontId="15" fillId="0" borderId="2" xfId="0" applyFont="1" applyBorder="1"/>
    <xf numFmtId="0" fontId="17" fillId="0" borderId="2" xfId="0" applyFont="1" applyFill="1" applyBorder="1" applyAlignment="1">
      <alignment horizontal="left" wrapText="1"/>
    </xf>
    <xf numFmtId="0" fontId="17" fillId="5" borderId="2" xfId="0" applyFont="1" applyFill="1" applyBorder="1" applyAlignment="1">
      <alignment horizontal="left" wrapText="1"/>
    </xf>
    <xf numFmtId="0" fontId="18" fillId="5" borderId="2" xfId="0" applyFont="1" applyFill="1" applyBorder="1" applyAlignment="1">
      <alignment horizontal="left" wrapText="1"/>
    </xf>
    <xf numFmtId="164" fontId="6" fillId="0" borderId="4" xfId="0" applyNumberFormat="1" applyFont="1" applyFill="1" applyBorder="1" applyAlignment="1"/>
    <xf numFmtId="0" fontId="19" fillId="0" borderId="2" xfId="0" applyFont="1" applyBorder="1"/>
    <xf numFmtId="0" fontId="20" fillId="0" borderId="2" xfId="0" applyFont="1" applyBorder="1"/>
    <xf numFmtId="166" fontId="11" fillId="4" borderId="4" xfId="0" applyNumberFormat="1" applyFont="1" applyFill="1" applyBorder="1" applyAlignment="1"/>
    <xf numFmtId="44" fontId="14" fillId="5" borderId="6" xfId="2" applyFont="1" applyFill="1" applyBorder="1" applyAlignment="1">
      <alignment horizontal="center"/>
    </xf>
    <xf numFmtId="1" fontId="6" fillId="0" borderId="2" xfId="0" applyNumberFormat="1" applyFont="1" applyFill="1" applyBorder="1" applyAlignment="1"/>
    <xf numFmtId="0" fontId="21" fillId="0" borderId="7" xfId="0" applyFont="1" applyFill="1" applyBorder="1"/>
    <xf numFmtId="0" fontId="3" fillId="5" borderId="0" xfId="0" applyFont="1" applyFill="1"/>
    <xf numFmtId="0" fontId="6" fillId="5" borderId="0" xfId="0" applyFont="1" applyFill="1"/>
    <xf numFmtId="0" fontId="5" fillId="5" borderId="8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166" fontId="6" fillId="5" borderId="8" xfId="0" applyNumberFormat="1" applyFont="1" applyFill="1" applyBorder="1" applyAlignment="1"/>
    <xf numFmtId="166" fontId="6" fillId="8" borderId="0" xfId="0" applyNumberFormat="1" applyFont="1" applyFill="1" applyBorder="1" applyAlignment="1"/>
    <xf numFmtId="1" fontId="3" fillId="0" borderId="2" xfId="0" applyNumberFormat="1" applyFont="1" applyBorder="1"/>
    <xf numFmtId="1" fontId="3" fillId="0" borderId="5" xfId="0" applyNumberFormat="1" applyFont="1" applyBorder="1"/>
    <xf numFmtId="1" fontId="3" fillId="0" borderId="4" xfId="0" applyNumberFormat="1" applyFont="1" applyBorder="1"/>
    <xf numFmtId="1" fontId="3" fillId="5" borderId="2" xfId="0" applyNumberFormat="1" applyFont="1" applyFill="1" applyBorder="1"/>
    <xf numFmtId="1" fontId="3" fillId="5" borderId="5" xfId="0" applyNumberFormat="1" applyFont="1" applyFill="1" applyBorder="1"/>
    <xf numFmtId="1" fontId="8" fillId="5" borderId="5" xfId="0" applyNumberFormat="1" applyFont="1" applyFill="1" applyBorder="1"/>
    <xf numFmtId="1" fontId="8" fillId="5" borderId="2" xfId="0" applyNumberFormat="1" applyFont="1" applyFill="1" applyBorder="1"/>
    <xf numFmtId="1" fontId="6" fillId="2" borderId="2" xfId="0" applyNumberFormat="1" applyFont="1" applyFill="1" applyBorder="1" applyAlignment="1">
      <alignment vertical="center"/>
    </xf>
    <xf numFmtId="1" fontId="6" fillId="2" borderId="2" xfId="0" applyNumberFormat="1" applyFont="1" applyFill="1" applyBorder="1" applyAlignment="1"/>
    <xf numFmtId="0" fontId="6" fillId="0" borderId="9" xfId="0" applyFont="1" applyBorder="1" applyAlignment="1"/>
    <xf numFmtId="0" fontId="22" fillId="0" borderId="7" xfId="0" applyFont="1" applyBorder="1"/>
    <xf numFmtId="0" fontId="24" fillId="0" borderId="7" xfId="0" applyFont="1" applyBorder="1" applyAlignment="1">
      <alignment vertical="center" wrapText="1"/>
    </xf>
    <xf numFmtId="0" fontId="24" fillId="0" borderId="7" xfId="0" applyFont="1" applyBorder="1"/>
    <xf numFmtId="0" fontId="28" fillId="0" borderId="0" xfId="0" applyFont="1" applyBorder="1" applyAlignment="1">
      <alignment horizontal="center" wrapText="1"/>
    </xf>
    <xf numFmtId="44" fontId="28" fillId="0" borderId="0" xfId="0" applyNumberFormat="1" applyFont="1" applyBorder="1" applyAlignment="1">
      <alignment horizontal="center" wrapText="1"/>
    </xf>
    <xf numFmtId="0" fontId="29" fillId="0" borderId="0" xfId="0" applyFont="1"/>
    <xf numFmtId="17" fontId="29" fillId="0" borderId="0" xfId="0" applyNumberFormat="1" applyFont="1"/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center"/>
    </xf>
    <xf numFmtId="0" fontId="21" fillId="0" borderId="7" xfId="0" applyFont="1" applyBorder="1"/>
    <xf numFmtId="1" fontId="6" fillId="2" borderId="4" xfId="0" applyNumberFormat="1" applyFont="1" applyFill="1" applyBorder="1" applyAlignment="1"/>
    <xf numFmtId="0" fontId="15" fillId="0" borderId="4" xfId="0" applyFont="1" applyBorder="1"/>
    <xf numFmtId="44" fontId="14" fillId="5" borderId="4" xfId="2" applyFont="1" applyFill="1" applyBorder="1" applyAlignment="1">
      <alignment horizontal="center"/>
    </xf>
    <xf numFmtId="0" fontId="6" fillId="9" borderId="0" xfId="0" applyFont="1" applyFill="1" applyBorder="1" applyAlignment="1"/>
    <xf numFmtId="0" fontId="0" fillId="9" borderId="0" xfId="0" applyFill="1" applyBorder="1"/>
    <xf numFmtId="44" fontId="14" fillId="9" borderId="0" xfId="2" applyFont="1" applyFill="1" applyBorder="1" applyAlignment="1">
      <alignment horizontal="center"/>
    </xf>
    <xf numFmtId="0" fontId="3" fillId="9" borderId="0" xfId="0" applyFont="1" applyFill="1" applyBorder="1"/>
    <xf numFmtId="166" fontId="3" fillId="9" borderId="0" xfId="0" applyNumberFormat="1" applyFont="1" applyFill="1" applyBorder="1"/>
    <xf numFmtId="0" fontId="3" fillId="5" borderId="0" xfId="0" applyFont="1" applyFill="1" applyBorder="1"/>
    <xf numFmtId="0" fontId="15" fillId="5" borderId="0" xfId="0" applyFont="1" applyFill="1" applyBorder="1"/>
    <xf numFmtId="44" fontId="6" fillId="5" borderId="0" xfId="2" applyFont="1" applyFill="1" applyBorder="1" applyAlignment="1">
      <alignment horizontal="center"/>
    </xf>
    <xf numFmtId="164" fontId="6" fillId="5" borderId="0" xfId="0" applyNumberFormat="1" applyFont="1" applyFill="1" applyBorder="1" applyAlignment="1"/>
    <xf numFmtId="166" fontId="11" fillId="5" borderId="0" xfId="0" applyNumberFormat="1" applyFont="1" applyFill="1" applyBorder="1" applyAlignment="1"/>
    <xf numFmtId="0" fontId="37" fillId="0" borderId="0" xfId="0" applyFont="1" applyFill="1" applyBorder="1"/>
    <xf numFmtId="0" fontId="38" fillId="0" borderId="0" xfId="0" applyFont="1"/>
    <xf numFmtId="0" fontId="39" fillId="5" borderId="0" xfId="0" applyFont="1" applyFill="1"/>
    <xf numFmtId="0" fontId="39" fillId="0" borderId="0" xfId="0" applyFont="1"/>
    <xf numFmtId="0" fontId="40" fillId="10" borderId="16" xfId="0" applyFont="1" applyFill="1" applyBorder="1"/>
    <xf numFmtId="44" fontId="40" fillId="10" borderId="17" xfId="0" applyNumberFormat="1" applyFont="1" applyFill="1" applyBorder="1"/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30" fillId="0" borderId="2" xfId="0" applyFont="1" applyFill="1" applyBorder="1" applyAlignment="1">
      <alignment vertical="center" wrapText="1"/>
    </xf>
    <xf numFmtId="0" fontId="3" fillId="10" borderId="10" xfId="0" applyFont="1" applyFill="1" applyBorder="1"/>
    <xf numFmtId="166" fontId="3" fillId="10" borderId="18" xfId="0" applyNumberFormat="1" applyFont="1" applyFill="1" applyBorder="1"/>
    <xf numFmtId="44" fontId="13" fillId="5" borderId="2" xfId="2" applyFont="1" applyFill="1" applyBorder="1" applyAlignment="1">
      <alignment horizontal="center"/>
    </xf>
    <xf numFmtId="44" fontId="13" fillId="0" borderId="2" xfId="2" applyFont="1" applyBorder="1" applyAlignment="1">
      <alignment horizontal="center"/>
    </xf>
    <xf numFmtId="44" fontId="13" fillId="0" borderId="2" xfId="2" applyFont="1" applyBorder="1"/>
    <xf numFmtId="44" fontId="24" fillId="0" borderId="2" xfId="2" applyFont="1" applyBorder="1"/>
    <xf numFmtId="0" fontId="37" fillId="0" borderId="2" xfId="0" applyFont="1" applyBorder="1" applyAlignment="1">
      <alignment vertical="center" wrapText="1"/>
    </xf>
    <xf numFmtId="0" fontId="37" fillId="0" borderId="2" xfId="0" applyFont="1" applyBorder="1"/>
    <xf numFmtId="0" fontId="34" fillId="0" borderId="2" xfId="0" applyFont="1" applyBorder="1" applyAlignment="1">
      <alignment vertical="center" wrapText="1"/>
    </xf>
    <xf numFmtId="44" fontId="24" fillId="0" borderId="2" xfId="2" applyFont="1" applyBorder="1" applyAlignment="1">
      <alignment vertical="center" wrapText="1"/>
    </xf>
    <xf numFmtId="0" fontId="34" fillId="0" borderId="2" xfId="0" applyFont="1" applyFill="1" applyBorder="1" applyAlignment="1">
      <alignment vertical="center" wrapText="1"/>
    </xf>
    <xf numFmtId="0" fontId="41" fillId="0" borderId="2" xfId="0" applyFont="1" applyFill="1" applyBorder="1" applyAlignment="1">
      <alignment vertical="center" wrapText="1"/>
    </xf>
    <xf numFmtId="0" fontId="3" fillId="5" borderId="2" xfId="0" applyFont="1" applyFill="1" applyBorder="1"/>
    <xf numFmtId="0" fontId="5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/>
    <xf numFmtId="0" fontId="6" fillId="0" borderId="0" xfId="0" applyFont="1" applyBorder="1" applyAlignment="1"/>
    <xf numFmtId="0" fontId="33" fillId="10" borderId="19" xfId="0" applyFont="1" applyFill="1" applyBorder="1"/>
    <xf numFmtId="44" fontId="33" fillId="10" borderId="19" xfId="0" applyNumberFormat="1" applyFont="1" applyFill="1" applyBorder="1"/>
    <xf numFmtId="0" fontId="24" fillId="5" borderId="7" xfId="0" applyFont="1" applyFill="1" applyBorder="1"/>
    <xf numFmtId="0" fontId="13" fillId="5" borderId="7" xfId="0" applyFont="1" applyFill="1" applyBorder="1"/>
    <xf numFmtId="0" fontId="32" fillId="5" borderId="0" xfId="0" applyFont="1" applyFill="1" applyBorder="1" applyAlignment="1">
      <alignment horizontal="center"/>
    </xf>
    <xf numFmtId="0" fontId="23" fillId="0" borderId="1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6" fillId="0" borderId="12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39" fillId="10" borderId="13" xfId="0" applyFont="1" applyFill="1" applyBorder="1" applyAlignment="1">
      <alignment horizontal="center"/>
    </xf>
    <xf numFmtId="0" fontId="39" fillId="10" borderId="14" xfId="0" applyFont="1" applyFill="1" applyBorder="1" applyAlignment="1">
      <alignment horizontal="center"/>
    </xf>
    <xf numFmtId="0" fontId="39" fillId="10" borderId="15" xfId="0" applyFont="1" applyFill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42" fillId="0" borderId="2" xfId="0" applyFont="1" applyBorder="1" applyAlignment="1">
      <alignment horizontal="center" wrapText="1"/>
    </xf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4">
    <cellStyle name="40% - Accent1" xfId="3" builtinId="31"/>
    <cellStyle name="Currency" xfId="2" builtinId="4"/>
    <cellStyle name="Hyperlink" xfId="1" builtinId="8"/>
    <cellStyle name="Normal" xfId="0" builtinId="0"/>
  </cellStyles>
  <dxfs count="7"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0"/>
        </patternFill>
      </fill>
      <border>
        <left style="thin">
          <color auto="1"/>
        </left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top/>
        <bottom/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issue%20Culture\Charges\2017\Alloquoted%20reag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gent costs"/>
      <sheetName val="tube costs"/>
      <sheetName val="simple ml"/>
      <sheetName val="made up reagent ml"/>
      <sheetName val="aliquot costs"/>
      <sheetName val="aliquot order sheet "/>
    </sheetNames>
    <sheetDataSet>
      <sheetData sheetId="0"/>
      <sheetData sheetId="1"/>
      <sheetData sheetId="2"/>
      <sheetData sheetId="3"/>
      <sheetData sheetId="4"/>
      <sheetData sheetId="5">
        <row r="2">
          <cell r="B2">
            <v>0</v>
          </cell>
          <cell r="C2" t="str">
            <v xml:space="preserve">AQ cost </v>
          </cell>
        </row>
        <row r="3">
          <cell r="B3" t="str">
            <v>17ml  TRYPSIN EDTA 0.25%</v>
          </cell>
          <cell r="C3">
            <v>0.91</v>
          </cell>
        </row>
        <row r="4">
          <cell r="B4" t="str">
            <v>500 ml  Triple express</v>
          </cell>
          <cell r="C4">
            <v>41.8</v>
          </cell>
        </row>
        <row r="5">
          <cell r="B5" t="str">
            <v>100ml  Trypsin 2.5% (10x)</v>
          </cell>
          <cell r="C5">
            <v>7.2</v>
          </cell>
        </row>
        <row r="6">
          <cell r="B6" t="str">
            <v>11ml  Trypsin 2.5% (10x)</v>
          </cell>
          <cell r="C6">
            <v>0.8</v>
          </cell>
        </row>
        <row r="7">
          <cell r="B7" t="str">
            <v xml:space="preserve">17ml  trypsin with chick serum </v>
          </cell>
          <cell r="C7">
            <v>0.12</v>
          </cell>
        </row>
        <row r="8">
          <cell r="B8" t="str">
            <v>17ml  Accutase</v>
          </cell>
          <cell r="C8">
            <v>2.59</v>
          </cell>
        </row>
        <row r="9">
          <cell r="B9" t="str">
            <v>100ml Accutase</v>
          </cell>
          <cell r="C9">
            <v>15.2</v>
          </cell>
        </row>
        <row r="10">
          <cell r="B10">
            <v>0</v>
          </cell>
          <cell r="C10">
            <v>0</v>
          </cell>
        </row>
        <row r="11">
          <cell r="B11" t="str">
            <v xml:space="preserve">5.5ml     Hyclone ES seum </v>
          </cell>
          <cell r="C11">
            <v>0.49</v>
          </cell>
        </row>
        <row r="12">
          <cell r="B12" t="str">
            <v xml:space="preserve">20ml  Hyclone ES seum </v>
          </cell>
          <cell r="C12">
            <v>1.75</v>
          </cell>
        </row>
        <row r="13">
          <cell r="B13" t="str">
            <v xml:space="preserve">50ml  Hyclone ES seum </v>
          </cell>
          <cell r="C13">
            <v>4.38</v>
          </cell>
        </row>
        <row r="14">
          <cell r="B14" t="str">
            <v>50ml  MEF serum</v>
          </cell>
          <cell r="C14">
            <v>3.9699999999999998</v>
          </cell>
        </row>
        <row r="15">
          <cell r="B15" t="str">
            <v xml:space="preserve">50ml  OPC serum </v>
          </cell>
          <cell r="C15">
            <v>4.8</v>
          </cell>
        </row>
        <row r="16">
          <cell r="C16">
            <v>0</v>
          </cell>
        </row>
        <row r="17">
          <cell r="B17" t="str">
            <v>5.5ml  penicillin/streptomycin 100x</v>
          </cell>
          <cell r="C17">
            <v>0.14000000000000001</v>
          </cell>
        </row>
        <row r="18">
          <cell r="B18" t="str">
            <v>200µl  Blasticidin 10mg/ml</v>
          </cell>
          <cell r="C18">
            <v>6.08</v>
          </cell>
        </row>
        <row r="19">
          <cell r="B19" t="str">
            <v>100µl  Blasticidin 10mg/ml</v>
          </cell>
          <cell r="C19">
            <v>3.09</v>
          </cell>
        </row>
        <row r="20">
          <cell r="B20" t="str">
            <v>50µl   Blasticidin 10mg/ml</v>
          </cell>
          <cell r="C20">
            <v>1.6</v>
          </cell>
        </row>
        <row r="21">
          <cell r="B21" t="str">
            <v>0.5ml  4hydroxytamoxifen 1mM</v>
          </cell>
          <cell r="C21">
            <v>2.5599999999999996</v>
          </cell>
        </row>
        <row r="22">
          <cell r="B22" t="str">
            <v>4ml   mitomycinC 400µg/ml</v>
          </cell>
          <cell r="C22">
            <v>26.900000000000002</v>
          </cell>
        </row>
        <row r="23">
          <cell r="B23" t="str">
            <v>1.2ml   mitomycinC 400µg/ml</v>
          </cell>
          <cell r="C23">
            <v>8.15</v>
          </cell>
        </row>
        <row r="24">
          <cell r="B24" t="str">
            <v>400µl mitomycinC 400µg/ml</v>
          </cell>
          <cell r="C24">
            <v>2.7699999999999996</v>
          </cell>
        </row>
        <row r="25">
          <cell r="B25" t="str">
            <v xml:space="preserve">1ml puromycin solution (10mg/ml) </v>
          </cell>
          <cell r="C25">
            <v>20.98</v>
          </cell>
        </row>
        <row r="26">
          <cell r="B26" t="str">
            <v xml:space="preserve">50µl  puromycin solution (10mg/ml) </v>
          </cell>
          <cell r="C26">
            <v>1.17</v>
          </cell>
        </row>
        <row r="27">
          <cell r="B27" t="str">
            <v xml:space="preserve">25µl  puromycin solution (10mg/ml) </v>
          </cell>
          <cell r="C27">
            <v>0.64</v>
          </cell>
        </row>
        <row r="28">
          <cell r="B28" t="str">
            <v>4ml      G418 [Geneticin] (50mg/ml)</v>
          </cell>
          <cell r="C28">
            <v>17.790000000000003</v>
          </cell>
        </row>
        <row r="29">
          <cell r="B29" t="str">
            <v>1ml     G418 [Geneticin] (50mg/ml)</v>
          </cell>
          <cell r="C29">
            <v>4.43</v>
          </cell>
        </row>
        <row r="30">
          <cell r="B30" t="str">
            <v>200µl  G418 [Geneticin] (50mg/ml)</v>
          </cell>
          <cell r="C30">
            <v>0.91</v>
          </cell>
        </row>
        <row r="31">
          <cell r="B31" t="str">
            <v>1ml     hygromycin B 50 mg/ml</v>
          </cell>
          <cell r="C31">
            <v>5.5</v>
          </cell>
        </row>
        <row r="32">
          <cell r="B32" t="str">
            <v>500µl  hygromycin B 50 mg/ml</v>
          </cell>
          <cell r="C32">
            <v>2.75</v>
          </cell>
        </row>
        <row r="33">
          <cell r="C33">
            <v>0</v>
          </cell>
        </row>
        <row r="34">
          <cell r="B34" t="str">
            <v>5.5ml  L-glutamine 200mM</v>
          </cell>
          <cell r="C34">
            <v>0.23</v>
          </cell>
        </row>
        <row r="35">
          <cell r="B35" t="str">
            <v>5.5ml  MEM non essential amino acids</v>
          </cell>
          <cell r="C35">
            <v>0.16</v>
          </cell>
        </row>
        <row r="36">
          <cell r="B36" t="str">
            <v>5.5ml  Sodium pyruvate</v>
          </cell>
          <cell r="C36">
            <v>0.14000000000000001</v>
          </cell>
        </row>
        <row r="37">
          <cell r="B37" t="str">
            <v>275µl  Insulin Human 5ml @10mg/ml</v>
          </cell>
          <cell r="C37">
            <v>1.08</v>
          </cell>
        </row>
        <row r="38">
          <cell r="B38" t="str">
            <v>Insulin -Bovine</v>
          </cell>
          <cell r="C38">
            <v>0</v>
          </cell>
        </row>
        <row r="39">
          <cell r="B39" t="str">
            <v xml:space="preserve">550µl  home madeMercaptoethanol </v>
          </cell>
          <cell r="C39">
            <v>0.08</v>
          </cell>
        </row>
        <row r="40">
          <cell r="B40" t="str">
            <v>1ml  Life tech Mercaptoethanol</v>
          </cell>
          <cell r="C40">
            <v>0.04</v>
          </cell>
        </row>
        <row r="41">
          <cell r="B41" t="str">
            <v>11ml Glutamine/pyruvate mix</v>
          </cell>
          <cell r="C41">
            <v>0.37</v>
          </cell>
        </row>
        <row r="42">
          <cell r="B42" t="str">
            <v>500µl Bovine Insulin MA</v>
          </cell>
          <cell r="C42">
            <v>4.0699999999999994</v>
          </cell>
        </row>
        <row r="43">
          <cell r="C43">
            <v>0</v>
          </cell>
        </row>
        <row r="44">
          <cell r="B44" t="str">
            <v>550µl  Mouse Lif 10µg/ml</v>
          </cell>
          <cell r="C44">
            <v>2.2799999999999998</v>
          </cell>
        </row>
        <row r="45">
          <cell r="B45" t="str">
            <v>110µl  Mouse Lif 10µg/ml</v>
          </cell>
          <cell r="C45">
            <v>0.52</v>
          </cell>
        </row>
        <row r="46">
          <cell r="B46" t="str">
            <v>550µl  Human Lif 10µg/ml</v>
          </cell>
          <cell r="C46">
            <v>2.7899999999999996</v>
          </cell>
        </row>
        <row r="47">
          <cell r="B47" t="str">
            <v>10µl    Activin A2 0.5mg/ml</v>
          </cell>
          <cell r="C47">
            <v>3.1599999999999997</v>
          </cell>
        </row>
        <row r="48">
          <cell r="B48" t="str">
            <v>130µl  FGF2 50µg/ml</v>
          </cell>
          <cell r="C48">
            <v>1.41</v>
          </cell>
        </row>
        <row r="49">
          <cell r="B49" t="str">
            <v>100µl  FGF2 50µg/ml</v>
          </cell>
          <cell r="C49">
            <v>1.1100000000000001</v>
          </cell>
        </row>
        <row r="50">
          <cell r="B50" t="str">
            <v>80µl  FGF2 50µg/ml</v>
          </cell>
          <cell r="C50">
            <v>0.91</v>
          </cell>
        </row>
        <row r="51">
          <cell r="B51" t="str">
            <v>50µl  FGF2 50µg/ml</v>
          </cell>
          <cell r="C51">
            <v>0.61</v>
          </cell>
        </row>
        <row r="52">
          <cell r="B52" t="str">
            <v>25µl  FGF2 50µg/ml</v>
          </cell>
          <cell r="C52">
            <v>0.36</v>
          </cell>
        </row>
        <row r="53">
          <cell r="C53">
            <v>0</v>
          </cell>
        </row>
        <row r="54">
          <cell r="B54" t="str">
            <v>60µl  Chiron 10mM</v>
          </cell>
          <cell r="C54">
            <v>0.62</v>
          </cell>
        </row>
        <row r="55">
          <cell r="B55" t="str">
            <v>45µl  Chiron 10mM</v>
          </cell>
          <cell r="C55">
            <v>0.49</v>
          </cell>
        </row>
        <row r="56">
          <cell r="B56" t="str">
            <v>30µl  Chiron 10mM</v>
          </cell>
          <cell r="C56">
            <v>0.36</v>
          </cell>
        </row>
        <row r="57">
          <cell r="B57" t="str">
            <v>15µl  Chiron 10mM</v>
          </cell>
          <cell r="C57">
            <v>0.24000000000000002</v>
          </cell>
        </row>
        <row r="58">
          <cell r="B58" t="str">
            <v>60µl PD03 10mM</v>
          </cell>
          <cell r="C58">
            <v>0.69000000000000006</v>
          </cell>
        </row>
        <row r="59">
          <cell r="B59" t="str">
            <v>30µl  PD03 10mM</v>
          </cell>
          <cell r="C59">
            <v>0.42</v>
          </cell>
        </row>
        <row r="60">
          <cell r="B60" t="str">
            <v>20µl  PD03 10mM</v>
          </cell>
          <cell r="C60">
            <v>0.33</v>
          </cell>
        </row>
        <row r="61">
          <cell r="B61" t="str">
            <v>15µl  PD03 10mM</v>
          </cell>
          <cell r="C61">
            <v>0.29000000000000004</v>
          </cell>
        </row>
        <row r="62">
          <cell r="B62" t="str">
            <v>10µl  PD03 10mM</v>
          </cell>
          <cell r="C62">
            <v>0.24000000000000002</v>
          </cell>
        </row>
        <row r="63">
          <cell r="B63" t="str">
            <v>5µl  PD03 10mM</v>
          </cell>
          <cell r="C63">
            <v>0.2</v>
          </cell>
        </row>
        <row r="64">
          <cell r="C64">
            <v>0</v>
          </cell>
        </row>
        <row r="65">
          <cell r="B65" t="str">
            <v xml:space="preserve">30ml     1 % Gelatin </v>
          </cell>
          <cell r="C65">
            <v>6.0000000000000005E-2</v>
          </cell>
        </row>
        <row r="66">
          <cell r="B66" t="str">
            <v>555ml  0.1% Gelatin</v>
          </cell>
          <cell r="C66">
            <v>2.2999999999999998</v>
          </cell>
        </row>
        <row r="67">
          <cell r="C67">
            <v>0</v>
          </cell>
        </row>
        <row r="68">
          <cell r="B68" t="str">
            <v xml:space="preserve">9ml  Sabouraud broth </v>
          </cell>
          <cell r="C68">
            <v>0.84</v>
          </cell>
        </row>
        <row r="69">
          <cell r="B69" t="str">
            <v xml:space="preserve">5ml  Thioglycollate medium </v>
          </cell>
          <cell r="C69">
            <v>1.42</v>
          </cell>
        </row>
        <row r="70">
          <cell r="B70" t="str">
            <v>5ml  tryptose phosphate broth</v>
          </cell>
          <cell r="C70">
            <v>0.5</v>
          </cell>
        </row>
        <row r="71">
          <cell r="C71">
            <v>0</v>
          </cell>
        </row>
        <row r="72">
          <cell r="B72" t="str">
            <v>100ml  trypan blue</v>
          </cell>
          <cell r="C72">
            <v>8.2100000000000009</v>
          </cell>
        </row>
        <row r="73">
          <cell r="B73" t="str">
            <v>500ml  TC grade water</v>
          </cell>
          <cell r="C73">
            <v>2.4299999999999997</v>
          </cell>
        </row>
        <row r="74">
          <cell r="B74" t="str">
            <v>100ml  DMSO cell culture</v>
          </cell>
          <cell r="C74">
            <v>18.7</v>
          </cell>
        </row>
        <row r="76">
          <cell r="B76" t="str">
            <v>5ml RSPO1</v>
          </cell>
          <cell r="C76">
            <v>1.2552859512433587</v>
          </cell>
        </row>
        <row r="77">
          <cell r="B77" t="str">
            <v>10ml RSPO1</v>
          </cell>
          <cell r="C77">
            <v>2.5105719024867175</v>
          </cell>
        </row>
        <row r="78">
          <cell r="B78" t="str">
            <v>25ml RSPO1</v>
          </cell>
          <cell r="C78">
            <v>6.2764297562167934</v>
          </cell>
        </row>
        <row r="79">
          <cell r="B79" t="str">
            <v>25ml WNT3a</v>
          </cell>
          <cell r="C79">
            <v>6.5784542698012363</v>
          </cell>
        </row>
        <row r="81">
          <cell r="B81" t="str">
            <v>50µl TAT cre 0.5mM</v>
          </cell>
          <cell r="C81">
            <v>50</v>
          </cell>
        </row>
        <row r="82">
          <cell r="B82" t="str">
            <v>500µl TAT cre 0.5mM</v>
          </cell>
          <cell r="C82">
            <v>500</v>
          </cell>
        </row>
        <row r="83">
          <cell r="B83" t="str">
            <v>100µl TAT dre 0.2mM</v>
          </cell>
          <cell r="C83">
            <v>50</v>
          </cell>
        </row>
        <row r="84">
          <cell r="C84">
            <v>0</v>
          </cell>
        </row>
        <row r="85">
          <cell r="B85" t="str">
            <v xml:space="preserve">250ug Human BMP2 </v>
          </cell>
          <cell r="C85">
            <v>200</v>
          </cell>
        </row>
        <row r="86">
          <cell r="B86" t="str">
            <v>250ug Human BMP4</v>
          </cell>
          <cell r="C86">
            <v>250</v>
          </cell>
        </row>
        <row r="87">
          <cell r="B87" t="str">
            <v>400ug Ms FGF4</v>
          </cell>
          <cell r="C87">
            <v>160</v>
          </cell>
        </row>
        <row r="88">
          <cell r="B88" t="str">
            <v xml:space="preserve">500ul Zeocin </v>
          </cell>
          <cell r="C88">
            <v>9.49</v>
          </cell>
        </row>
        <row r="89">
          <cell r="B89" t="str">
            <v xml:space="preserve">50ul Zeocin </v>
          </cell>
          <cell r="C89">
            <v>1.04</v>
          </cell>
        </row>
        <row r="90">
          <cell r="B90" t="str">
            <v>FGF2 500ug</v>
          </cell>
          <cell r="C90">
            <v>100</v>
          </cell>
        </row>
        <row r="91">
          <cell r="B91" t="str">
            <v>100ml HCE - aliquoted to order</v>
          </cell>
          <cell r="C91">
            <v>357.59</v>
          </cell>
        </row>
        <row r="92">
          <cell r="B92" t="str">
            <v>5.5ml Gibco ES serum</v>
          </cell>
          <cell r="C92">
            <v>0.46</v>
          </cell>
        </row>
        <row r="93">
          <cell r="B93" t="str">
            <v>20ml Gibco ES serum</v>
          </cell>
          <cell r="C93">
            <v>1.64</v>
          </cell>
        </row>
        <row r="94">
          <cell r="B94" t="str">
            <v>50ml Gibco ES serum</v>
          </cell>
          <cell r="C94">
            <v>4.0999999999999996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issue-culture@cscr.cam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134"/>
  <sheetViews>
    <sheetView showGridLines="0" tabSelected="1" zoomScale="130" zoomScaleNormal="130" workbookViewId="0">
      <selection activeCell="B12" sqref="B12:C12"/>
    </sheetView>
  </sheetViews>
  <sheetFormatPr defaultColWidth="9.140625" defaultRowHeight="15" x14ac:dyDescent="0.3"/>
  <cols>
    <col min="1" max="1" width="13.42578125" style="1" bestFit="1" customWidth="1"/>
    <col min="2" max="2" width="37.5703125" style="1" customWidth="1"/>
    <col min="3" max="3" width="12.42578125" style="1" customWidth="1"/>
    <col min="4" max="4" width="16.140625" style="1" bestFit="1" customWidth="1"/>
    <col min="5" max="5" width="16.5703125" style="1" customWidth="1"/>
    <col min="6" max="6" width="13" style="35" bestFit="1" customWidth="1"/>
    <col min="7" max="7" width="12.140625" style="35" customWidth="1"/>
    <col min="8" max="8" width="9.140625" style="35"/>
    <col min="9" max="16384" width="9.140625" style="1"/>
  </cols>
  <sheetData>
    <row r="1" spans="1:9" x14ac:dyDescent="0.3">
      <c r="A1" s="51" t="s">
        <v>101</v>
      </c>
      <c r="B1" s="115" t="s">
        <v>194</v>
      </c>
      <c r="C1" s="116"/>
      <c r="D1" s="106" t="s">
        <v>102</v>
      </c>
      <c r="E1" s="106"/>
    </row>
    <row r="2" spans="1:9" x14ac:dyDescent="0.3">
      <c r="A2" s="52" t="s">
        <v>103</v>
      </c>
      <c r="B2" s="107" t="s">
        <v>104</v>
      </c>
      <c r="C2" s="107"/>
      <c r="D2" s="105" t="s">
        <v>105</v>
      </c>
      <c r="E2" s="106"/>
    </row>
    <row r="3" spans="1:9" x14ac:dyDescent="0.3">
      <c r="A3" s="53" t="s">
        <v>3</v>
      </c>
      <c r="B3" s="107" t="s">
        <v>104</v>
      </c>
      <c r="C3" s="107"/>
      <c r="D3" s="117" t="s">
        <v>106</v>
      </c>
      <c r="E3" s="118"/>
    </row>
    <row r="4" spans="1:9" x14ac:dyDescent="0.3">
      <c r="A4" s="52" t="s">
        <v>107</v>
      </c>
      <c r="B4" s="107" t="s">
        <v>104</v>
      </c>
      <c r="C4" s="107"/>
      <c r="D4" s="105" t="s">
        <v>108</v>
      </c>
      <c r="E4" s="106"/>
    </row>
    <row r="5" spans="1:9" x14ac:dyDescent="0.3">
      <c r="A5" s="52" t="s">
        <v>109</v>
      </c>
      <c r="B5" s="107" t="s">
        <v>104</v>
      </c>
      <c r="C5" s="107"/>
      <c r="D5" s="105" t="s">
        <v>110</v>
      </c>
      <c r="E5" s="106"/>
    </row>
    <row r="6" spans="1:9" x14ac:dyDescent="0.3">
      <c r="A6" s="52" t="s">
        <v>111</v>
      </c>
      <c r="B6" s="107" t="s">
        <v>104</v>
      </c>
      <c r="C6" s="107"/>
      <c r="D6" s="105" t="s">
        <v>112</v>
      </c>
      <c r="E6" s="106"/>
    </row>
    <row r="7" spans="1:9" x14ac:dyDescent="0.3">
      <c r="A7" s="52" t="s">
        <v>113</v>
      </c>
      <c r="B7" s="107" t="s">
        <v>104</v>
      </c>
      <c r="C7" s="107"/>
      <c r="D7" s="108" t="s">
        <v>4</v>
      </c>
      <c r="E7" s="109"/>
    </row>
    <row r="8" spans="1:9" x14ac:dyDescent="0.3">
      <c r="A8" s="52" t="s">
        <v>114</v>
      </c>
      <c r="B8" s="107" t="s">
        <v>104</v>
      </c>
      <c r="C8" s="107"/>
      <c r="D8" s="54"/>
      <c r="E8" s="54"/>
    </row>
    <row r="9" spans="1:9" x14ac:dyDescent="0.3">
      <c r="A9" s="53" t="s">
        <v>115</v>
      </c>
      <c r="B9" s="107" t="s">
        <v>104</v>
      </c>
      <c r="C9" s="107"/>
      <c r="D9" s="55">
        <f>SUM(E14:E15)</f>
        <v>0</v>
      </c>
      <c r="E9" s="54"/>
    </row>
    <row r="10" spans="1:9" x14ac:dyDescent="0.3">
      <c r="A10" s="52" t="s">
        <v>116</v>
      </c>
      <c r="B10" s="107" t="s">
        <v>104</v>
      </c>
      <c r="C10" s="107"/>
      <c r="D10" s="56"/>
      <c r="E10" s="56"/>
    </row>
    <row r="11" spans="1:9" x14ac:dyDescent="0.3">
      <c r="A11" s="52" t="s">
        <v>117</v>
      </c>
      <c r="B11" s="107" t="s">
        <v>104</v>
      </c>
      <c r="C11" s="107"/>
      <c r="D11" s="56"/>
      <c r="E11" s="56"/>
    </row>
    <row r="12" spans="1:9" x14ac:dyDescent="0.3">
      <c r="A12" s="52" t="s">
        <v>118</v>
      </c>
      <c r="B12" s="107"/>
      <c r="C12" s="107"/>
      <c r="D12" s="56"/>
      <c r="E12" s="57" t="s">
        <v>119</v>
      </c>
    </row>
    <row r="13" spans="1:9" ht="16.5" customHeight="1" thickBot="1" x14ac:dyDescent="0.35">
      <c r="A13" s="58"/>
      <c r="B13" s="59"/>
      <c r="C13" s="59"/>
      <c r="D13" s="56"/>
      <c r="E13" s="57"/>
    </row>
    <row r="14" spans="1:9" s="77" customFormat="1" ht="14.1" customHeight="1" thickBot="1" x14ac:dyDescent="0.25">
      <c r="A14" s="110" t="s">
        <v>120</v>
      </c>
      <c r="B14" s="111"/>
      <c r="C14" s="112"/>
      <c r="D14" s="78" t="s">
        <v>121</v>
      </c>
      <c r="E14" s="79">
        <f>E35</f>
        <v>0</v>
      </c>
      <c r="F14" s="76"/>
      <c r="G14" s="76"/>
      <c r="H14" s="76"/>
    </row>
    <row r="15" spans="1:9" s="77" customFormat="1" ht="14.1" customHeight="1" thickBot="1" x14ac:dyDescent="0.25">
      <c r="A15" s="110" t="s">
        <v>122</v>
      </c>
      <c r="B15" s="111"/>
      <c r="C15" s="112"/>
      <c r="D15" s="78" t="s">
        <v>123</v>
      </c>
      <c r="E15" s="79">
        <f>SUM(E39:E127)</f>
        <v>0</v>
      </c>
      <c r="F15" s="76"/>
      <c r="G15" s="76"/>
      <c r="H15" s="76"/>
    </row>
    <row r="16" spans="1:9" customFormat="1" ht="14.25" x14ac:dyDescent="0.3">
      <c r="A16" s="74" t="s">
        <v>124</v>
      </c>
      <c r="B16" s="113" t="s">
        <v>125</v>
      </c>
      <c r="C16" s="113"/>
      <c r="D16" s="113"/>
      <c r="E16" s="113"/>
      <c r="F16" s="56"/>
      <c r="G16" s="56"/>
      <c r="H16" s="56"/>
      <c r="I16" s="56"/>
    </row>
    <row r="17" spans="1:9" customFormat="1" x14ac:dyDescent="0.3">
      <c r="A17" s="80"/>
      <c r="B17" s="91" t="s">
        <v>126</v>
      </c>
      <c r="C17" s="93" t="s">
        <v>127</v>
      </c>
      <c r="D17" s="92">
        <v>12</v>
      </c>
      <c r="E17" s="88">
        <f>D17*A17</f>
        <v>0</v>
      </c>
      <c r="F17" s="56"/>
      <c r="G17" s="56"/>
      <c r="H17" s="56"/>
      <c r="I17" s="56"/>
    </row>
    <row r="18" spans="1:9" customFormat="1" x14ac:dyDescent="0.3">
      <c r="A18" s="80"/>
      <c r="B18" s="91" t="s">
        <v>128</v>
      </c>
      <c r="C18" s="93" t="s">
        <v>127</v>
      </c>
      <c r="D18" s="92">
        <v>16</v>
      </c>
      <c r="E18" s="88">
        <f t="shared" ref="E18:E19" si="0">D18*A18</f>
        <v>0</v>
      </c>
      <c r="F18" s="56"/>
      <c r="G18" s="56"/>
      <c r="H18" s="56"/>
      <c r="I18" s="56"/>
    </row>
    <row r="19" spans="1:9" customFormat="1" x14ac:dyDescent="0.3">
      <c r="A19" s="80"/>
      <c r="B19" s="91" t="s">
        <v>129</v>
      </c>
      <c r="C19" s="93" t="s">
        <v>127</v>
      </c>
      <c r="D19" s="92">
        <v>21</v>
      </c>
      <c r="E19" s="88">
        <f t="shared" si="0"/>
        <v>0</v>
      </c>
      <c r="F19" s="56"/>
      <c r="G19" s="56"/>
      <c r="H19" s="56"/>
      <c r="I19" s="56"/>
    </row>
    <row r="20" spans="1:9" s="35" customFormat="1" ht="16.5" customHeight="1" x14ac:dyDescent="0.3">
      <c r="A20" s="96"/>
      <c r="B20" s="97"/>
      <c r="C20" s="97"/>
      <c r="D20" s="97"/>
      <c r="E20" s="97"/>
    </row>
    <row r="21" spans="1:9" s="2" customFormat="1" ht="13.5" x14ac:dyDescent="0.3">
      <c r="A21" s="90" t="s">
        <v>133</v>
      </c>
      <c r="B21" s="89" t="s">
        <v>130</v>
      </c>
      <c r="C21" s="89" t="s">
        <v>131</v>
      </c>
      <c r="D21" s="90" t="s">
        <v>132</v>
      </c>
      <c r="E21" s="90" t="s">
        <v>134</v>
      </c>
      <c r="G21" s="75"/>
      <c r="H21" s="75"/>
      <c r="I21" s="75"/>
    </row>
    <row r="22" spans="1:9" customFormat="1" x14ac:dyDescent="0.3">
      <c r="A22" s="80"/>
      <c r="B22" s="91" t="s">
        <v>135</v>
      </c>
      <c r="C22" s="91" t="s">
        <v>160</v>
      </c>
      <c r="D22" s="92">
        <v>4.5</v>
      </c>
      <c r="E22" s="88">
        <f t="shared" ref="E22:E29" si="1">D22*A22</f>
        <v>0</v>
      </c>
      <c r="F22" s="56"/>
      <c r="G22" s="56"/>
      <c r="H22" s="56"/>
      <c r="I22" s="56"/>
    </row>
    <row r="23" spans="1:9" customFormat="1" x14ac:dyDescent="0.3">
      <c r="A23" s="80"/>
      <c r="B23" s="91" t="s">
        <v>136</v>
      </c>
      <c r="C23" s="91" t="s">
        <v>160</v>
      </c>
      <c r="D23" s="92">
        <v>4.5</v>
      </c>
      <c r="E23" s="88">
        <f t="shared" si="1"/>
        <v>0</v>
      </c>
      <c r="F23" s="56"/>
      <c r="G23" s="56"/>
      <c r="H23" s="56"/>
      <c r="I23" s="56"/>
    </row>
    <row r="24" spans="1:9" customFormat="1" x14ac:dyDescent="0.3">
      <c r="A24" s="80"/>
      <c r="B24" s="91" t="s">
        <v>137</v>
      </c>
      <c r="C24" s="91" t="s">
        <v>160</v>
      </c>
      <c r="D24" s="92">
        <v>4.5</v>
      </c>
      <c r="E24" s="88">
        <f t="shared" si="1"/>
        <v>0</v>
      </c>
      <c r="F24" s="56"/>
      <c r="G24" s="56"/>
      <c r="H24" s="56"/>
      <c r="I24" s="56"/>
    </row>
    <row r="25" spans="1:9" customFormat="1" x14ac:dyDescent="0.3">
      <c r="A25" s="80"/>
      <c r="B25" s="91" t="s">
        <v>138</v>
      </c>
      <c r="C25" s="91" t="s">
        <v>160</v>
      </c>
      <c r="D25" s="92">
        <v>50</v>
      </c>
      <c r="E25" s="88">
        <f t="shared" si="1"/>
        <v>0</v>
      </c>
      <c r="F25" s="56" t="s">
        <v>139</v>
      </c>
      <c r="G25" s="56"/>
      <c r="H25" s="56"/>
      <c r="I25" s="56"/>
    </row>
    <row r="26" spans="1:9" customFormat="1" x14ac:dyDescent="0.3">
      <c r="A26" s="80"/>
      <c r="B26" s="93" t="s">
        <v>140</v>
      </c>
      <c r="C26" s="91" t="s">
        <v>160</v>
      </c>
      <c r="D26" s="88">
        <v>10</v>
      </c>
      <c r="E26" s="88">
        <f t="shared" si="1"/>
        <v>0</v>
      </c>
      <c r="F26" s="56" t="s">
        <v>139</v>
      </c>
      <c r="G26" s="56"/>
      <c r="H26" s="56"/>
      <c r="I26" s="56"/>
    </row>
    <row r="27" spans="1:9" customFormat="1" x14ac:dyDescent="0.3">
      <c r="A27" s="80"/>
      <c r="B27" s="91" t="s">
        <v>141</v>
      </c>
      <c r="C27" s="91" t="s">
        <v>160</v>
      </c>
      <c r="D27" s="92">
        <v>30</v>
      </c>
      <c r="E27" s="88">
        <f t="shared" si="1"/>
        <v>0</v>
      </c>
      <c r="F27" s="56" t="s">
        <v>139</v>
      </c>
      <c r="G27" s="56"/>
      <c r="H27" s="56"/>
      <c r="I27" s="56"/>
    </row>
    <row r="28" spans="1:9" customFormat="1" ht="22.5" x14ac:dyDescent="0.3">
      <c r="A28" s="80"/>
      <c r="B28" s="91" t="s">
        <v>142</v>
      </c>
      <c r="C28" s="91" t="s">
        <v>160</v>
      </c>
      <c r="D28" s="92">
        <v>30</v>
      </c>
      <c r="E28" s="88">
        <f t="shared" si="1"/>
        <v>0</v>
      </c>
      <c r="F28" s="56" t="s">
        <v>139</v>
      </c>
      <c r="G28" s="56"/>
      <c r="H28" s="56"/>
      <c r="I28" s="56"/>
    </row>
    <row r="29" spans="1:9" customFormat="1" ht="22.5" x14ac:dyDescent="0.3">
      <c r="A29" s="80"/>
      <c r="B29" s="91" t="s">
        <v>159</v>
      </c>
      <c r="C29" s="91" t="s">
        <v>161</v>
      </c>
      <c r="D29" s="92">
        <v>10</v>
      </c>
      <c r="E29" s="88">
        <f t="shared" si="1"/>
        <v>0</v>
      </c>
      <c r="F29" s="56" t="s">
        <v>139</v>
      </c>
      <c r="G29" s="56"/>
      <c r="H29" s="56"/>
      <c r="I29" s="56"/>
    </row>
    <row r="30" spans="1:9" s="69" customFormat="1" ht="6" customHeight="1" x14ac:dyDescent="0.3">
      <c r="A30" s="96"/>
      <c r="B30" s="97"/>
      <c r="C30" s="97"/>
      <c r="D30" s="97"/>
      <c r="E30" s="97"/>
    </row>
    <row r="31" spans="1:9" s="35" customFormat="1" ht="30" customHeight="1" x14ac:dyDescent="0.3">
      <c r="A31" s="94" t="s">
        <v>143</v>
      </c>
      <c r="B31" s="114" t="s">
        <v>144</v>
      </c>
      <c r="C31" s="114"/>
      <c r="D31" s="114"/>
      <c r="E31" s="114"/>
      <c r="F31" s="37" t="s">
        <v>95</v>
      </c>
      <c r="G31" s="37" t="s">
        <v>96</v>
      </c>
      <c r="H31" s="37" t="s">
        <v>97</v>
      </c>
    </row>
    <row r="32" spans="1:9" s="35" customFormat="1" ht="16.5" customHeight="1" x14ac:dyDescent="0.3">
      <c r="A32" s="95"/>
      <c r="B32" s="91" t="s">
        <v>145</v>
      </c>
      <c r="C32" s="91" t="s">
        <v>146</v>
      </c>
      <c r="D32" s="92">
        <v>33.5</v>
      </c>
      <c r="E32" s="88">
        <f t="shared" ref="E32:E34" si="2">D32*A32</f>
        <v>0</v>
      </c>
      <c r="F32" s="39" t="s">
        <v>98</v>
      </c>
      <c r="G32" s="39" t="s">
        <v>98</v>
      </c>
      <c r="H32" s="39" t="s">
        <v>98</v>
      </c>
    </row>
    <row r="33" spans="1:8" s="35" customFormat="1" ht="16.5" customHeight="1" x14ac:dyDescent="0.3">
      <c r="A33" s="95"/>
      <c r="B33" s="91" t="s">
        <v>147</v>
      </c>
      <c r="C33" s="91" t="s">
        <v>148</v>
      </c>
      <c r="D33" s="92">
        <v>47</v>
      </c>
      <c r="E33" s="88">
        <f t="shared" si="2"/>
        <v>0</v>
      </c>
      <c r="F33" s="39" t="s">
        <v>98</v>
      </c>
      <c r="G33" s="39" t="s">
        <v>98</v>
      </c>
      <c r="H33" s="39" t="s">
        <v>98</v>
      </c>
    </row>
    <row r="34" spans="1:8" s="35" customFormat="1" ht="16.5" customHeight="1" x14ac:dyDescent="0.3">
      <c r="A34" s="95"/>
      <c r="B34" s="91" t="s">
        <v>149</v>
      </c>
      <c r="C34" s="91" t="s">
        <v>150</v>
      </c>
      <c r="D34" s="92">
        <v>33</v>
      </c>
      <c r="E34" s="88">
        <f t="shared" si="2"/>
        <v>0</v>
      </c>
      <c r="F34" s="39" t="s">
        <v>98</v>
      </c>
      <c r="G34" s="39" t="s">
        <v>98</v>
      </c>
      <c r="H34" s="39" t="s">
        <v>98</v>
      </c>
    </row>
    <row r="35" spans="1:8" s="35" customFormat="1" ht="12.6" customHeight="1" thickBot="1" x14ac:dyDescent="0.35">
      <c r="A35" s="104"/>
      <c r="B35" s="104"/>
      <c r="C35" s="104"/>
      <c r="D35" s="100" t="s">
        <v>121</v>
      </c>
      <c r="E35" s="101">
        <f>SUM(E22:E29,E32:E34,E17:E19)</f>
        <v>0</v>
      </c>
    </row>
    <row r="36" spans="1:8" ht="13.5" customHeight="1" x14ac:dyDescent="0.3">
      <c r="A36" s="98"/>
      <c r="B36" s="99"/>
      <c r="C36" s="99"/>
      <c r="D36" s="50"/>
      <c r="E36" s="50"/>
      <c r="F36" s="36" t="s">
        <v>163</v>
      </c>
    </row>
    <row r="37" spans="1:8" x14ac:dyDescent="0.3">
      <c r="A37" s="8" t="s">
        <v>5</v>
      </c>
      <c r="B37" s="7" t="s">
        <v>0</v>
      </c>
      <c r="C37" s="7" t="s">
        <v>1</v>
      </c>
      <c r="D37" s="7" t="s">
        <v>152</v>
      </c>
      <c r="E37" s="7" t="s">
        <v>2</v>
      </c>
      <c r="F37" s="37" t="s">
        <v>95</v>
      </c>
      <c r="G37" s="37" t="s">
        <v>96</v>
      </c>
      <c r="H37" s="37" t="s">
        <v>97</v>
      </c>
    </row>
    <row r="38" spans="1:8" ht="15" customHeight="1" x14ac:dyDescent="0.3">
      <c r="A38" s="9" t="s">
        <v>72</v>
      </c>
      <c r="B38" s="3"/>
      <c r="C38" s="3"/>
      <c r="D38" s="3"/>
      <c r="E38" s="14"/>
      <c r="F38" s="38"/>
      <c r="G38" s="38"/>
      <c r="H38" s="38"/>
    </row>
    <row r="39" spans="1:8" x14ac:dyDescent="0.3">
      <c r="A39" s="41"/>
      <c r="B39" s="21" t="s">
        <v>14</v>
      </c>
      <c r="C39" s="19">
        <f>VLOOKUP($B39,'[1]aliquot order sheet '!$B$2:$F$1192,2,FALSE)</f>
        <v>0.91</v>
      </c>
      <c r="D39" s="16" t="s">
        <v>9</v>
      </c>
      <c r="E39" s="17">
        <f>C39*A39</f>
        <v>0</v>
      </c>
      <c r="F39" s="39" t="s">
        <v>98</v>
      </c>
      <c r="G39" s="39" t="s">
        <v>98</v>
      </c>
      <c r="H39" s="39" t="s">
        <v>98</v>
      </c>
    </row>
    <row r="40" spans="1:8" x14ac:dyDescent="0.3">
      <c r="A40" s="41"/>
      <c r="B40" s="21" t="s">
        <v>16</v>
      </c>
      <c r="C40" s="19">
        <f>VLOOKUP($B40,'[1]aliquot order sheet '!$B$2:$F$1192,2,FALSE)</f>
        <v>7.2</v>
      </c>
      <c r="D40" s="16" t="s">
        <v>9</v>
      </c>
      <c r="E40" s="17">
        <f t="shared" ref="E40:E99" si="3">C40*A40</f>
        <v>0</v>
      </c>
      <c r="F40" s="39" t="s">
        <v>98</v>
      </c>
      <c r="G40" s="39" t="s">
        <v>98</v>
      </c>
      <c r="H40" s="39" t="s">
        <v>98</v>
      </c>
    </row>
    <row r="41" spans="1:8" x14ac:dyDescent="0.3">
      <c r="A41" s="41"/>
      <c r="B41" s="21" t="s">
        <v>17</v>
      </c>
      <c r="C41" s="19">
        <f>VLOOKUP($B41,'[1]aliquot order sheet '!$B$2:$F$1192,2,FALSE)</f>
        <v>0.8</v>
      </c>
      <c r="D41" s="16" t="s">
        <v>9</v>
      </c>
      <c r="E41" s="17">
        <f t="shared" si="3"/>
        <v>0</v>
      </c>
      <c r="F41" s="39" t="s">
        <v>98</v>
      </c>
      <c r="G41" s="39" t="s">
        <v>98</v>
      </c>
      <c r="H41" s="39" t="s">
        <v>98</v>
      </c>
    </row>
    <row r="42" spans="1:8" x14ac:dyDescent="0.3">
      <c r="A42" s="41"/>
      <c r="B42" s="21" t="s">
        <v>18</v>
      </c>
      <c r="C42" s="19">
        <f>VLOOKUP($B42,'[1]aliquot order sheet '!$B$2:$F$1192,2,FALSE)</f>
        <v>0.12</v>
      </c>
      <c r="D42" s="16" t="s">
        <v>9</v>
      </c>
      <c r="E42" s="17">
        <f t="shared" si="3"/>
        <v>0</v>
      </c>
      <c r="F42" s="39" t="s">
        <v>98</v>
      </c>
      <c r="G42" s="39" t="s">
        <v>98</v>
      </c>
      <c r="H42" s="39" t="s">
        <v>98</v>
      </c>
    </row>
    <row r="43" spans="1:8" x14ac:dyDescent="0.3">
      <c r="A43" s="41"/>
      <c r="B43" s="21" t="s">
        <v>19</v>
      </c>
      <c r="C43" s="19">
        <f>VLOOKUP($B43,'[1]aliquot order sheet '!$B$2:$F$1192,2,FALSE)</f>
        <v>2.59</v>
      </c>
      <c r="D43" s="16" t="s">
        <v>9</v>
      </c>
      <c r="E43" s="17">
        <f t="shared" si="3"/>
        <v>0</v>
      </c>
      <c r="F43" s="39" t="s">
        <v>98</v>
      </c>
      <c r="G43" s="39" t="s">
        <v>98</v>
      </c>
      <c r="H43" s="39" t="s">
        <v>98</v>
      </c>
    </row>
    <row r="44" spans="1:8" x14ac:dyDescent="0.3">
      <c r="A44" s="41"/>
      <c r="B44" s="21" t="s">
        <v>91</v>
      </c>
      <c r="C44" s="19">
        <f>VLOOKUP($B44,'[1]aliquot order sheet '!$B$2:$F$1192,2,FALSE)</f>
        <v>15.2</v>
      </c>
      <c r="D44" s="16" t="s">
        <v>9</v>
      </c>
      <c r="E44" s="17">
        <f t="shared" si="3"/>
        <v>0</v>
      </c>
      <c r="F44" s="39" t="s">
        <v>98</v>
      </c>
      <c r="G44" s="39" t="s">
        <v>98</v>
      </c>
      <c r="H44" s="39" t="s">
        <v>98</v>
      </c>
    </row>
    <row r="45" spans="1:8" x14ac:dyDescent="0.3">
      <c r="A45" s="41"/>
      <c r="B45" s="22" t="s">
        <v>15</v>
      </c>
      <c r="C45" s="19">
        <f>VLOOKUP($B45,'[1]aliquot order sheet '!$B$2:$F$1192,2,FALSE)</f>
        <v>41.8</v>
      </c>
      <c r="D45" s="16" t="s">
        <v>9</v>
      </c>
      <c r="E45" s="17">
        <f t="shared" si="3"/>
        <v>0</v>
      </c>
      <c r="F45" s="39" t="s">
        <v>98</v>
      </c>
      <c r="G45" s="39" t="s">
        <v>98</v>
      </c>
      <c r="H45" s="39" t="s">
        <v>98</v>
      </c>
    </row>
    <row r="46" spans="1:8" x14ac:dyDescent="0.3">
      <c r="A46" s="10" t="s">
        <v>73</v>
      </c>
      <c r="B46" s="5">
        <v>0</v>
      </c>
      <c r="C46" s="15"/>
      <c r="D46" s="6"/>
      <c r="E46" s="6"/>
      <c r="F46" s="40" t="s">
        <v>98</v>
      </c>
      <c r="G46" s="40" t="s">
        <v>98</v>
      </c>
      <c r="H46" s="40" t="s">
        <v>98</v>
      </c>
    </row>
    <row r="47" spans="1:8" x14ac:dyDescent="0.3">
      <c r="A47" s="41"/>
      <c r="B47" s="21" t="s">
        <v>20</v>
      </c>
      <c r="C47" s="19">
        <f>VLOOKUP($B47,'[1]aliquot order sheet '!$B$2:$F$1192,2,FALSE)</f>
        <v>0.49</v>
      </c>
      <c r="D47" s="16" t="s">
        <v>8</v>
      </c>
      <c r="E47" s="17">
        <f t="shared" si="3"/>
        <v>0</v>
      </c>
      <c r="F47" s="39" t="s">
        <v>98</v>
      </c>
      <c r="G47" s="39" t="s">
        <v>98</v>
      </c>
      <c r="H47" s="39" t="s">
        <v>98</v>
      </c>
    </row>
    <row r="48" spans="1:8" x14ac:dyDescent="0.3">
      <c r="A48" s="41"/>
      <c r="B48" s="21" t="s">
        <v>21</v>
      </c>
      <c r="C48" s="19">
        <f>VLOOKUP($B48,'[1]aliquot order sheet '!$B$2:$F$1192,2,FALSE)</f>
        <v>1.75</v>
      </c>
      <c r="D48" s="16" t="s">
        <v>8</v>
      </c>
      <c r="E48" s="17">
        <f t="shared" si="3"/>
        <v>0</v>
      </c>
      <c r="F48" s="39" t="s">
        <v>98</v>
      </c>
      <c r="G48" s="39" t="s">
        <v>98</v>
      </c>
      <c r="H48" s="39" t="s">
        <v>98</v>
      </c>
    </row>
    <row r="49" spans="1:8" x14ac:dyDescent="0.3">
      <c r="A49" s="42"/>
      <c r="B49" s="21" t="s">
        <v>22</v>
      </c>
      <c r="C49" s="19">
        <f>VLOOKUP($B49,'[1]aliquot order sheet '!$B$2:$F$1192,2,FALSE)</f>
        <v>4.38</v>
      </c>
      <c r="D49" s="16" t="s">
        <v>8</v>
      </c>
      <c r="E49" s="17">
        <f t="shared" si="3"/>
        <v>0</v>
      </c>
      <c r="F49" s="39" t="s">
        <v>98</v>
      </c>
      <c r="G49" s="39" t="s">
        <v>98</v>
      </c>
      <c r="H49" s="39" t="s">
        <v>98</v>
      </c>
    </row>
    <row r="50" spans="1:8" x14ac:dyDescent="0.3">
      <c r="A50" s="42"/>
      <c r="B50" s="21" t="s">
        <v>23</v>
      </c>
      <c r="C50" s="19">
        <f>VLOOKUP($B50,'[1]aliquot order sheet '!$B$2:$F$1192,2,FALSE)</f>
        <v>4.8</v>
      </c>
      <c r="D50" s="16" t="s">
        <v>7</v>
      </c>
      <c r="E50" s="17">
        <f t="shared" si="3"/>
        <v>0</v>
      </c>
      <c r="F50" s="39" t="s">
        <v>98</v>
      </c>
      <c r="G50" s="39" t="s">
        <v>98</v>
      </c>
      <c r="H50" s="39" t="s">
        <v>98</v>
      </c>
    </row>
    <row r="51" spans="1:8" x14ac:dyDescent="0.3">
      <c r="A51" s="10" t="s">
        <v>74</v>
      </c>
      <c r="B51" s="5">
        <v>0</v>
      </c>
      <c r="C51" s="15"/>
      <c r="D51" s="6"/>
      <c r="E51" s="6"/>
      <c r="F51" s="40" t="s">
        <v>98</v>
      </c>
      <c r="G51" s="40" t="s">
        <v>98</v>
      </c>
      <c r="H51" s="40" t="s">
        <v>98</v>
      </c>
    </row>
    <row r="52" spans="1:8" x14ac:dyDescent="0.3">
      <c r="A52" s="41"/>
      <c r="B52" s="21" t="s">
        <v>24</v>
      </c>
      <c r="C52" s="19">
        <f>VLOOKUP($B52,'[1]aliquot order sheet '!$B$2:$F$1192,2,FALSE)</f>
        <v>0.14000000000000001</v>
      </c>
      <c r="D52" s="16" t="s">
        <v>9</v>
      </c>
      <c r="E52" s="17">
        <f t="shared" si="3"/>
        <v>0</v>
      </c>
      <c r="F52" s="39" t="s">
        <v>98</v>
      </c>
      <c r="G52" s="39" t="s">
        <v>98</v>
      </c>
      <c r="H52" s="39" t="s">
        <v>98</v>
      </c>
    </row>
    <row r="53" spans="1:8" x14ac:dyDescent="0.3">
      <c r="A53" s="41"/>
      <c r="B53" s="21" t="s">
        <v>25</v>
      </c>
      <c r="C53" s="19">
        <f>VLOOKUP($B53,'[1]aliquot order sheet '!$B$2:$F$1192,2,FALSE)</f>
        <v>6.08</v>
      </c>
      <c r="D53" s="16" t="s">
        <v>11</v>
      </c>
      <c r="E53" s="17">
        <f t="shared" si="3"/>
        <v>0</v>
      </c>
      <c r="F53" s="39" t="s">
        <v>98</v>
      </c>
      <c r="G53" s="39" t="s">
        <v>98</v>
      </c>
      <c r="H53" s="39" t="s">
        <v>98</v>
      </c>
    </row>
    <row r="54" spans="1:8" x14ac:dyDescent="0.3">
      <c r="A54" s="41"/>
      <c r="B54" s="21" t="s">
        <v>26</v>
      </c>
      <c r="C54" s="19">
        <f>VLOOKUP($B54,'[1]aliquot order sheet '!$B$2:$F$1192,2,FALSE)</f>
        <v>3.09</v>
      </c>
      <c r="D54" s="16" t="s">
        <v>11</v>
      </c>
      <c r="E54" s="17">
        <f t="shared" si="3"/>
        <v>0</v>
      </c>
      <c r="F54" s="39" t="s">
        <v>98</v>
      </c>
      <c r="G54" s="39" t="s">
        <v>98</v>
      </c>
      <c r="H54" s="39" t="s">
        <v>98</v>
      </c>
    </row>
    <row r="55" spans="1:8" x14ac:dyDescent="0.3">
      <c r="A55" s="41"/>
      <c r="B55" s="21" t="s">
        <v>27</v>
      </c>
      <c r="C55" s="19">
        <f>VLOOKUP($B55,'[1]aliquot order sheet '!$B$2:$F$1192,2,FALSE)</f>
        <v>1.6</v>
      </c>
      <c r="D55" s="16" t="s">
        <v>11</v>
      </c>
      <c r="E55" s="17">
        <f t="shared" si="3"/>
        <v>0</v>
      </c>
      <c r="F55" s="39" t="s">
        <v>98</v>
      </c>
      <c r="G55" s="39" t="s">
        <v>98</v>
      </c>
      <c r="H55" s="39" t="s">
        <v>98</v>
      </c>
    </row>
    <row r="56" spans="1:8" x14ac:dyDescent="0.3">
      <c r="A56" s="41"/>
      <c r="B56" s="21" t="s">
        <v>31</v>
      </c>
      <c r="C56" s="19">
        <f>VLOOKUP($B56,'[1]aliquot order sheet '!$B$2:$F$1192,2,FALSE)</f>
        <v>2.5599999999999996</v>
      </c>
      <c r="D56" s="16" t="s">
        <v>6</v>
      </c>
      <c r="E56" s="17">
        <f t="shared" si="3"/>
        <v>0</v>
      </c>
      <c r="F56" s="39" t="s">
        <v>98</v>
      </c>
      <c r="G56" s="39" t="s">
        <v>98</v>
      </c>
      <c r="H56" s="39" t="s">
        <v>98</v>
      </c>
    </row>
    <row r="57" spans="1:8" x14ac:dyDescent="0.3">
      <c r="A57" s="41"/>
      <c r="B57" s="21" t="s">
        <v>34</v>
      </c>
      <c r="C57" s="19">
        <f>VLOOKUP($B57,'[1]aliquot order sheet '!$B$2:$F$1192,2,FALSE)</f>
        <v>26.900000000000002</v>
      </c>
      <c r="D57" s="16" t="s">
        <v>12</v>
      </c>
      <c r="E57" s="17">
        <f t="shared" si="3"/>
        <v>0</v>
      </c>
      <c r="F57" s="39" t="s">
        <v>98</v>
      </c>
      <c r="G57" s="39" t="s">
        <v>98</v>
      </c>
      <c r="H57" s="39" t="s">
        <v>98</v>
      </c>
    </row>
    <row r="58" spans="1:8" x14ac:dyDescent="0.3">
      <c r="A58" s="41"/>
      <c r="B58" s="21" t="s">
        <v>35</v>
      </c>
      <c r="C58" s="19">
        <f>VLOOKUP($B58,'[1]aliquot order sheet '!$B$2:$F$1192,2,FALSE)</f>
        <v>8.15</v>
      </c>
      <c r="D58" s="16" t="s">
        <v>12</v>
      </c>
      <c r="E58" s="17">
        <f t="shared" si="3"/>
        <v>0</v>
      </c>
      <c r="F58" s="39" t="s">
        <v>98</v>
      </c>
      <c r="G58" s="39" t="s">
        <v>98</v>
      </c>
      <c r="H58" s="39" t="s">
        <v>98</v>
      </c>
    </row>
    <row r="59" spans="1:8" x14ac:dyDescent="0.3">
      <c r="A59" s="41"/>
      <c r="B59" s="21" t="s">
        <v>36</v>
      </c>
      <c r="C59" s="19">
        <f>VLOOKUP($B59,'[1]aliquot order sheet '!$B$2:$F$1192,2,FALSE)</f>
        <v>2.7699999999999996</v>
      </c>
      <c r="D59" s="16" t="s">
        <v>12</v>
      </c>
      <c r="E59" s="17">
        <f t="shared" si="3"/>
        <v>0</v>
      </c>
      <c r="F59" s="39" t="s">
        <v>98</v>
      </c>
      <c r="G59" s="39" t="s">
        <v>98</v>
      </c>
      <c r="H59" s="39" t="s">
        <v>98</v>
      </c>
    </row>
    <row r="60" spans="1:8" x14ac:dyDescent="0.3">
      <c r="A60" s="41"/>
      <c r="B60" s="21" t="s">
        <v>100</v>
      </c>
      <c r="C60" s="19">
        <f>VLOOKUP($B60,'[1]aliquot order sheet '!$B$2:$F$1192,2,FALSE)</f>
        <v>20.98</v>
      </c>
      <c r="D60" s="16" t="s">
        <v>11</v>
      </c>
      <c r="E60" s="17">
        <f t="shared" si="3"/>
        <v>0</v>
      </c>
      <c r="F60" s="39" t="s">
        <v>98</v>
      </c>
      <c r="G60" s="39" t="s">
        <v>98</v>
      </c>
      <c r="H60" s="39" t="s">
        <v>98</v>
      </c>
    </row>
    <row r="61" spans="1:8" x14ac:dyDescent="0.3">
      <c r="A61" s="41"/>
      <c r="B61" s="21" t="s">
        <v>37</v>
      </c>
      <c r="C61" s="19">
        <f>VLOOKUP($B61,'[1]aliquot order sheet '!$B$2:$F$1192,2,FALSE)</f>
        <v>0.64</v>
      </c>
      <c r="D61" s="16" t="s">
        <v>11</v>
      </c>
      <c r="E61" s="17">
        <f t="shared" si="3"/>
        <v>0</v>
      </c>
      <c r="F61" s="39" t="s">
        <v>98</v>
      </c>
      <c r="G61" s="39" t="s">
        <v>98</v>
      </c>
      <c r="H61" s="39" t="s">
        <v>98</v>
      </c>
    </row>
    <row r="62" spans="1:8" x14ac:dyDescent="0.3">
      <c r="A62" s="41"/>
      <c r="B62" s="25" t="s">
        <v>28</v>
      </c>
      <c r="C62" s="19">
        <f>VLOOKUP($B62,'[1]aliquot order sheet '!$B$2:$F$1192,2,FALSE)</f>
        <v>17.790000000000003</v>
      </c>
      <c r="D62" s="16" t="s">
        <v>8</v>
      </c>
      <c r="E62" s="17">
        <f t="shared" si="3"/>
        <v>0</v>
      </c>
      <c r="F62" s="39" t="s">
        <v>98</v>
      </c>
      <c r="G62" s="39" t="s">
        <v>98</v>
      </c>
      <c r="H62" s="39" t="s">
        <v>98</v>
      </c>
    </row>
    <row r="63" spans="1:8" x14ac:dyDescent="0.3">
      <c r="A63" s="41"/>
      <c r="B63" s="25" t="s">
        <v>29</v>
      </c>
      <c r="C63" s="19">
        <f>VLOOKUP($B63,'[1]aliquot order sheet '!$B$2:$F$1192,2,FALSE)</f>
        <v>4.43</v>
      </c>
      <c r="D63" s="16" t="s">
        <v>8</v>
      </c>
      <c r="E63" s="17">
        <f t="shared" si="3"/>
        <v>0</v>
      </c>
      <c r="F63" s="39" t="s">
        <v>98</v>
      </c>
      <c r="G63" s="39" t="s">
        <v>98</v>
      </c>
      <c r="H63" s="39" t="s">
        <v>98</v>
      </c>
    </row>
    <row r="64" spans="1:8" x14ac:dyDescent="0.3">
      <c r="A64" s="41"/>
      <c r="B64" s="25" t="s">
        <v>30</v>
      </c>
      <c r="C64" s="19">
        <f>VLOOKUP($B64,'[1]aliquot order sheet '!$B$2:$F$1192,2,FALSE)</f>
        <v>0.91</v>
      </c>
      <c r="D64" s="16" t="s">
        <v>8</v>
      </c>
      <c r="E64" s="17">
        <f t="shared" si="3"/>
        <v>0</v>
      </c>
      <c r="F64" s="39" t="s">
        <v>98</v>
      </c>
      <c r="G64" s="39" t="s">
        <v>98</v>
      </c>
      <c r="H64" s="39" t="s">
        <v>98</v>
      </c>
    </row>
    <row r="65" spans="1:8" x14ac:dyDescent="0.3">
      <c r="A65" s="41"/>
      <c r="B65" s="25" t="s">
        <v>32</v>
      </c>
      <c r="C65" s="19">
        <f>VLOOKUP($B65,'[1]aliquot order sheet '!$B$2:$F$1192,2,FALSE)</f>
        <v>5.5</v>
      </c>
      <c r="D65" s="16" t="s">
        <v>13</v>
      </c>
      <c r="E65" s="17">
        <f t="shared" si="3"/>
        <v>0</v>
      </c>
      <c r="F65" s="39" t="s">
        <v>98</v>
      </c>
      <c r="G65" s="39" t="s">
        <v>98</v>
      </c>
      <c r="H65" s="39" t="s">
        <v>98</v>
      </c>
    </row>
    <row r="66" spans="1:8" x14ac:dyDescent="0.3">
      <c r="A66" s="41"/>
      <c r="B66" s="25" t="s">
        <v>33</v>
      </c>
      <c r="C66" s="19">
        <f>VLOOKUP($B66,'[1]aliquot order sheet '!$B$2:$F$1192,2,FALSE)</f>
        <v>2.75</v>
      </c>
      <c r="D66" s="16" t="s">
        <v>13</v>
      </c>
      <c r="E66" s="17">
        <f t="shared" si="3"/>
        <v>0</v>
      </c>
      <c r="F66" s="39" t="s">
        <v>98</v>
      </c>
      <c r="G66" s="39" t="s">
        <v>98</v>
      </c>
      <c r="H66" s="39" t="s">
        <v>98</v>
      </c>
    </row>
    <row r="67" spans="1:8" x14ac:dyDescent="0.3">
      <c r="A67" s="41"/>
      <c r="B67" s="21" t="s">
        <v>92</v>
      </c>
      <c r="C67" s="19">
        <f>VLOOKUP($B67,'[1]aliquot order sheet '!$B$2:$F$1192,2,FALSE)</f>
        <v>1.04</v>
      </c>
      <c r="D67" s="16" t="s">
        <v>13</v>
      </c>
      <c r="E67" s="17">
        <f t="shared" si="3"/>
        <v>0</v>
      </c>
      <c r="F67" s="39" t="s">
        <v>98</v>
      </c>
      <c r="G67" s="39" t="s">
        <v>98</v>
      </c>
      <c r="H67" s="39" t="s">
        <v>98</v>
      </c>
    </row>
    <row r="68" spans="1:8" x14ac:dyDescent="0.3">
      <c r="A68" s="41"/>
      <c r="B68" s="21" t="s">
        <v>89</v>
      </c>
      <c r="C68" s="19">
        <f>VLOOKUP($B68,'[1]aliquot order sheet '!$B$2:$F$1192,2,FALSE)</f>
        <v>9.49</v>
      </c>
      <c r="D68" s="16" t="s">
        <v>13</v>
      </c>
      <c r="E68" s="17">
        <f t="shared" si="3"/>
        <v>0</v>
      </c>
      <c r="F68" s="39" t="s">
        <v>98</v>
      </c>
      <c r="G68" s="39" t="s">
        <v>98</v>
      </c>
      <c r="H68" s="39" t="s">
        <v>98</v>
      </c>
    </row>
    <row r="69" spans="1:8" x14ac:dyDescent="0.3">
      <c r="A69" s="10" t="s">
        <v>75</v>
      </c>
      <c r="B69" s="5">
        <v>0</v>
      </c>
      <c r="C69" s="15"/>
      <c r="D69" s="6"/>
      <c r="E69" s="6"/>
      <c r="F69" s="40" t="s">
        <v>98</v>
      </c>
      <c r="G69" s="40" t="s">
        <v>98</v>
      </c>
      <c r="H69" s="40" t="s">
        <v>98</v>
      </c>
    </row>
    <row r="70" spans="1:8" x14ac:dyDescent="0.3">
      <c r="A70" s="41"/>
      <c r="B70" s="21" t="s">
        <v>88</v>
      </c>
      <c r="C70" s="19">
        <f>VLOOKUP($B70,'[1]aliquot order sheet '!$B$2:$F$1192,2,FALSE)</f>
        <v>0.23</v>
      </c>
      <c r="D70" s="16" t="s">
        <v>9</v>
      </c>
      <c r="E70" s="17">
        <f t="shared" si="3"/>
        <v>0</v>
      </c>
      <c r="F70" s="39" t="s">
        <v>98</v>
      </c>
      <c r="G70" s="39" t="s">
        <v>98</v>
      </c>
      <c r="H70" s="39" t="s">
        <v>98</v>
      </c>
    </row>
    <row r="71" spans="1:8" x14ac:dyDescent="0.3">
      <c r="A71" s="41"/>
      <c r="B71" s="23" t="s">
        <v>41</v>
      </c>
      <c r="C71" s="19">
        <f>VLOOKUP($B71,'[1]aliquot order sheet '!$B$2:$F$1192,2,FALSE)</f>
        <v>0.37</v>
      </c>
      <c r="D71" s="18" t="s">
        <v>9</v>
      </c>
      <c r="E71" s="17">
        <f t="shared" si="3"/>
        <v>0</v>
      </c>
      <c r="F71" s="39" t="s">
        <v>98</v>
      </c>
      <c r="G71" s="39" t="s">
        <v>98</v>
      </c>
      <c r="H71" s="39" t="s">
        <v>98</v>
      </c>
    </row>
    <row r="72" spans="1:8" x14ac:dyDescent="0.3">
      <c r="A72" s="41"/>
      <c r="B72" s="25" t="s">
        <v>38</v>
      </c>
      <c r="C72" s="19">
        <f>VLOOKUP($B72,'[1]aliquot order sheet '!$B$2:$F$1192,2,FALSE)</f>
        <v>0.16</v>
      </c>
      <c r="D72" s="16" t="s">
        <v>9</v>
      </c>
      <c r="E72" s="17">
        <f t="shared" si="3"/>
        <v>0</v>
      </c>
      <c r="F72" s="39" t="s">
        <v>98</v>
      </c>
      <c r="G72" s="39" t="s">
        <v>98</v>
      </c>
      <c r="H72" s="39" t="s">
        <v>98</v>
      </c>
    </row>
    <row r="73" spans="1:8" x14ac:dyDescent="0.3">
      <c r="A73" s="41"/>
      <c r="B73" s="25" t="s">
        <v>39</v>
      </c>
      <c r="C73" s="19">
        <f>VLOOKUP($B73,'[1]aliquot order sheet '!$B$2:$F$1192,2,FALSE)</f>
        <v>0.14000000000000001</v>
      </c>
      <c r="D73" s="16" t="s">
        <v>9</v>
      </c>
      <c r="E73" s="17">
        <f t="shared" si="3"/>
        <v>0</v>
      </c>
      <c r="F73" s="39" t="s">
        <v>98</v>
      </c>
      <c r="G73" s="39" t="s">
        <v>98</v>
      </c>
      <c r="H73" s="39" t="s">
        <v>98</v>
      </c>
    </row>
    <row r="74" spans="1:8" x14ac:dyDescent="0.3">
      <c r="A74" s="41"/>
      <c r="B74" s="25" t="s">
        <v>40</v>
      </c>
      <c r="C74" s="19">
        <f>VLOOKUP($B74,'[1]aliquot order sheet '!$B$2:$F$1192,2,FALSE)</f>
        <v>1.08</v>
      </c>
      <c r="D74" s="16" t="s">
        <v>8</v>
      </c>
      <c r="E74" s="17">
        <f t="shared" si="3"/>
        <v>0</v>
      </c>
      <c r="F74" s="39"/>
      <c r="G74" s="39"/>
      <c r="H74" s="39"/>
    </row>
    <row r="75" spans="1:8" x14ac:dyDescent="0.3">
      <c r="A75" s="41"/>
      <c r="B75" s="34" t="s">
        <v>94</v>
      </c>
      <c r="C75" s="19">
        <f>VLOOKUP($B75,'[1]aliquot order sheet '!$B$2:$F$1192,2,FALSE)</f>
        <v>357.59</v>
      </c>
      <c r="D75" s="33" t="s">
        <v>12</v>
      </c>
      <c r="E75" s="17">
        <f t="shared" si="3"/>
        <v>0</v>
      </c>
      <c r="F75" s="39" t="s">
        <v>98</v>
      </c>
      <c r="G75" s="39" t="s">
        <v>98</v>
      </c>
      <c r="H75" s="39" t="s">
        <v>98</v>
      </c>
    </row>
    <row r="76" spans="1:8" x14ac:dyDescent="0.3">
      <c r="A76" s="43"/>
      <c r="B76" s="60" t="s">
        <v>151</v>
      </c>
      <c r="C76" s="19">
        <f>VLOOKUP($B76,'[1]aliquot order sheet '!$B$2:$F$1192,2,FALSE)</f>
        <v>0.08</v>
      </c>
      <c r="D76" s="28" t="s">
        <v>10</v>
      </c>
      <c r="E76" s="17">
        <f t="shared" si="3"/>
        <v>0</v>
      </c>
      <c r="F76" s="39" t="s">
        <v>98</v>
      </c>
      <c r="G76" s="39" t="s">
        <v>98</v>
      </c>
      <c r="H76" s="39" t="s">
        <v>98</v>
      </c>
    </row>
    <row r="77" spans="1:8" s="11" customFormat="1" x14ac:dyDescent="0.3">
      <c r="A77" s="44"/>
      <c r="B77" s="29" t="s">
        <v>85</v>
      </c>
      <c r="C77" s="19">
        <f>VLOOKUP($B77,'[1]aliquot order sheet '!$B$2:$F$1192,2,FALSE)</f>
        <v>4.0699999999999994</v>
      </c>
      <c r="D77" s="18" t="s">
        <v>12</v>
      </c>
      <c r="E77" s="17">
        <f t="shared" si="3"/>
        <v>0</v>
      </c>
      <c r="F77" s="39" t="s">
        <v>98</v>
      </c>
      <c r="G77" s="39" t="s">
        <v>98</v>
      </c>
      <c r="H77" s="39" t="s">
        <v>98</v>
      </c>
    </row>
    <row r="78" spans="1:8" x14ac:dyDescent="0.3">
      <c r="A78" s="10" t="s">
        <v>153</v>
      </c>
      <c r="B78" s="5">
        <v>0</v>
      </c>
      <c r="C78" s="15"/>
      <c r="D78" s="4"/>
      <c r="E78" s="4"/>
      <c r="F78" s="40" t="s">
        <v>98</v>
      </c>
      <c r="G78" s="40" t="s">
        <v>98</v>
      </c>
      <c r="H78" s="40" t="s">
        <v>98</v>
      </c>
    </row>
    <row r="79" spans="1:8" x14ac:dyDescent="0.3">
      <c r="A79" s="44"/>
      <c r="B79" s="23" t="s">
        <v>42</v>
      </c>
      <c r="C79" s="19">
        <f>VLOOKUP($B79,'[1]aliquot order sheet '!$B$2:$F$1192,2,FALSE)</f>
        <v>2.2799999999999998</v>
      </c>
      <c r="D79" s="18" t="s">
        <v>12</v>
      </c>
      <c r="E79" s="17">
        <f t="shared" si="3"/>
        <v>0</v>
      </c>
      <c r="F79" s="39" t="s">
        <v>98</v>
      </c>
      <c r="G79" s="39" t="s">
        <v>98</v>
      </c>
      <c r="H79" s="39" t="s">
        <v>98</v>
      </c>
    </row>
    <row r="80" spans="1:8" x14ac:dyDescent="0.3">
      <c r="A80" s="44"/>
      <c r="B80" s="23" t="s">
        <v>43</v>
      </c>
      <c r="C80" s="19">
        <f>VLOOKUP($B80,'[1]aliquot order sheet '!$B$2:$F$1192,2,FALSE)</f>
        <v>0.52</v>
      </c>
      <c r="D80" s="18" t="s">
        <v>12</v>
      </c>
      <c r="E80" s="17">
        <f t="shared" si="3"/>
        <v>0</v>
      </c>
      <c r="F80" s="39" t="s">
        <v>98</v>
      </c>
      <c r="G80" s="39" t="s">
        <v>98</v>
      </c>
      <c r="H80" s="39" t="s">
        <v>98</v>
      </c>
    </row>
    <row r="81" spans="1:8" x14ac:dyDescent="0.3">
      <c r="A81" s="44"/>
      <c r="B81" s="23" t="s">
        <v>44</v>
      </c>
      <c r="C81" s="19">
        <f>VLOOKUP($B81,'[1]aliquot order sheet '!$B$2:$F$1192,2,FALSE)</f>
        <v>2.7899999999999996</v>
      </c>
      <c r="D81" s="18" t="s">
        <v>12</v>
      </c>
      <c r="E81" s="17">
        <f t="shared" si="3"/>
        <v>0</v>
      </c>
      <c r="F81" s="39" t="s">
        <v>98</v>
      </c>
      <c r="G81" s="39" t="s">
        <v>98</v>
      </c>
      <c r="H81" s="39" t="s">
        <v>98</v>
      </c>
    </row>
    <row r="82" spans="1:8" x14ac:dyDescent="0.3">
      <c r="A82" s="44"/>
      <c r="B82" s="23" t="s">
        <v>87</v>
      </c>
      <c r="C82" s="19">
        <f>VLOOKUP($B82,'[1]aliquot order sheet '!$B$2:$F$1192,2,FALSE)</f>
        <v>3.1599999999999997</v>
      </c>
      <c r="D82" s="18" t="s">
        <v>12</v>
      </c>
      <c r="E82" s="17">
        <f t="shared" si="3"/>
        <v>0</v>
      </c>
      <c r="F82" s="39" t="s">
        <v>98</v>
      </c>
      <c r="G82" s="39" t="s">
        <v>98</v>
      </c>
      <c r="H82" s="39" t="s">
        <v>98</v>
      </c>
    </row>
    <row r="83" spans="1:8" x14ac:dyDescent="0.3">
      <c r="A83" s="44"/>
      <c r="B83" s="23" t="s">
        <v>45</v>
      </c>
      <c r="C83" s="19">
        <f>VLOOKUP($B83,'[1]aliquot order sheet '!$B$2:$F$1192,2,FALSE)</f>
        <v>1.41</v>
      </c>
      <c r="D83" s="18" t="s">
        <v>12</v>
      </c>
      <c r="E83" s="17">
        <f t="shared" si="3"/>
        <v>0</v>
      </c>
      <c r="F83" s="39" t="s">
        <v>98</v>
      </c>
      <c r="G83" s="39" t="s">
        <v>98</v>
      </c>
      <c r="H83" s="39" t="s">
        <v>98</v>
      </c>
    </row>
    <row r="84" spans="1:8" x14ac:dyDescent="0.3">
      <c r="A84" s="44"/>
      <c r="B84" s="23" t="s">
        <v>46</v>
      </c>
      <c r="C84" s="19">
        <f>VLOOKUP($B84,'[1]aliquot order sheet '!$B$2:$F$1192,2,FALSE)</f>
        <v>1.1100000000000001</v>
      </c>
      <c r="D84" s="18" t="s">
        <v>12</v>
      </c>
      <c r="E84" s="17">
        <f t="shared" si="3"/>
        <v>0</v>
      </c>
      <c r="F84" s="39" t="s">
        <v>98</v>
      </c>
      <c r="G84" s="39" t="s">
        <v>98</v>
      </c>
      <c r="H84" s="39" t="s">
        <v>98</v>
      </c>
    </row>
    <row r="85" spans="1:8" x14ac:dyDescent="0.3">
      <c r="A85" s="44"/>
      <c r="B85" s="23" t="s">
        <v>47</v>
      </c>
      <c r="C85" s="19">
        <f>VLOOKUP($B85,'[1]aliquot order sheet '!$B$2:$F$1192,2,FALSE)</f>
        <v>0.91</v>
      </c>
      <c r="D85" s="18" t="s">
        <v>12</v>
      </c>
      <c r="E85" s="17">
        <f t="shared" si="3"/>
        <v>0</v>
      </c>
      <c r="F85" s="39" t="s">
        <v>98</v>
      </c>
      <c r="G85" s="39" t="s">
        <v>98</v>
      </c>
      <c r="H85" s="39" t="s">
        <v>98</v>
      </c>
    </row>
    <row r="86" spans="1:8" x14ac:dyDescent="0.3">
      <c r="A86" s="44"/>
      <c r="B86" s="23" t="s">
        <v>48</v>
      </c>
      <c r="C86" s="19">
        <f>VLOOKUP($B86,'[1]aliquot order sheet '!$B$2:$F$1192,2,FALSE)</f>
        <v>0.61</v>
      </c>
      <c r="D86" s="18" t="s">
        <v>12</v>
      </c>
      <c r="E86" s="17"/>
      <c r="F86" s="39" t="s">
        <v>98</v>
      </c>
      <c r="G86" s="39" t="s">
        <v>98</v>
      </c>
      <c r="H86" s="39" t="s">
        <v>98</v>
      </c>
    </row>
    <row r="87" spans="1:8" x14ac:dyDescent="0.3">
      <c r="A87" s="10" t="s">
        <v>76</v>
      </c>
      <c r="B87" s="5">
        <v>0</v>
      </c>
      <c r="C87" s="15"/>
      <c r="D87" s="6"/>
      <c r="E87" s="6"/>
      <c r="F87" s="40" t="s">
        <v>98</v>
      </c>
      <c r="G87" s="40" t="s">
        <v>98</v>
      </c>
      <c r="H87" s="40" t="s">
        <v>98</v>
      </c>
    </row>
    <row r="88" spans="1:8" x14ac:dyDescent="0.3">
      <c r="A88" s="45"/>
      <c r="B88" s="29" t="s">
        <v>49</v>
      </c>
      <c r="C88" s="32">
        <f>VLOOKUP($B88,'[1]aliquot order sheet '!$B$2:$F$1192,2,FALSE)</f>
        <v>0.62</v>
      </c>
      <c r="D88" s="18" t="s">
        <v>12</v>
      </c>
      <c r="E88" s="17">
        <f t="shared" si="3"/>
        <v>0</v>
      </c>
      <c r="F88" s="39" t="s">
        <v>98</v>
      </c>
      <c r="G88" s="39" t="s">
        <v>98</v>
      </c>
      <c r="H88" s="39" t="s">
        <v>98</v>
      </c>
    </row>
    <row r="89" spans="1:8" x14ac:dyDescent="0.3">
      <c r="A89" s="45"/>
      <c r="B89" s="29" t="s">
        <v>50</v>
      </c>
      <c r="C89" s="32">
        <f>VLOOKUP($B89,'[1]aliquot order sheet '!$B$2:$F$1192,2,FALSE)</f>
        <v>0.49</v>
      </c>
      <c r="D89" s="18" t="s">
        <v>12</v>
      </c>
      <c r="E89" s="17">
        <f t="shared" si="3"/>
        <v>0</v>
      </c>
      <c r="F89" s="39" t="s">
        <v>98</v>
      </c>
      <c r="G89" s="39" t="s">
        <v>98</v>
      </c>
      <c r="H89" s="39" t="s">
        <v>98</v>
      </c>
    </row>
    <row r="90" spans="1:8" x14ac:dyDescent="0.3">
      <c r="A90" s="45"/>
      <c r="B90" s="29" t="s">
        <v>51</v>
      </c>
      <c r="C90" s="32">
        <f>VLOOKUP($B90,'[1]aliquot order sheet '!$B$2:$F$1192,2,FALSE)</f>
        <v>0.36</v>
      </c>
      <c r="D90" s="18" t="s">
        <v>12</v>
      </c>
      <c r="E90" s="17">
        <f t="shared" si="3"/>
        <v>0</v>
      </c>
      <c r="F90" s="39" t="s">
        <v>98</v>
      </c>
      <c r="G90" s="39" t="s">
        <v>98</v>
      </c>
      <c r="H90" s="39" t="s">
        <v>98</v>
      </c>
    </row>
    <row r="91" spans="1:8" x14ac:dyDescent="0.3">
      <c r="A91" s="45"/>
      <c r="B91" s="29" t="s">
        <v>52</v>
      </c>
      <c r="C91" s="32">
        <f>VLOOKUP($B91,'[1]aliquot order sheet '!$B$2:$F$1192,2,FALSE)</f>
        <v>0.24000000000000002</v>
      </c>
      <c r="D91" s="18" t="s">
        <v>12</v>
      </c>
      <c r="E91" s="17">
        <f t="shared" si="3"/>
        <v>0</v>
      </c>
      <c r="F91" s="39" t="s">
        <v>98</v>
      </c>
      <c r="G91" s="39" t="s">
        <v>98</v>
      </c>
      <c r="H91" s="39" t="s">
        <v>98</v>
      </c>
    </row>
    <row r="92" spans="1:8" x14ac:dyDescent="0.3">
      <c r="A92" s="45"/>
      <c r="B92" s="29" t="s">
        <v>86</v>
      </c>
      <c r="C92" s="32">
        <f>VLOOKUP($B92,'[1]aliquot order sheet '!$B$2:$F$1192,2,FALSE)</f>
        <v>0.69000000000000006</v>
      </c>
      <c r="D92" s="18" t="s">
        <v>12</v>
      </c>
      <c r="E92" s="17">
        <f t="shared" si="3"/>
        <v>0</v>
      </c>
      <c r="F92" s="39" t="s">
        <v>98</v>
      </c>
      <c r="G92" s="39" t="s">
        <v>98</v>
      </c>
      <c r="H92" s="39" t="s">
        <v>98</v>
      </c>
    </row>
    <row r="93" spans="1:8" x14ac:dyDescent="0.3">
      <c r="A93" s="45"/>
      <c r="B93" s="29" t="s">
        <v>53</v>
      </c>
      <c r="C93" s="32">
        <f>VLOOKUP($B93,'[1]aliquot order sheet '!$B$2:$F$1192,2,FALSE)</f>
        <v>0.42</v>
      </c>
      <c r="D93" s="18" t="s">
        <v>12</v>
      </c>
      <c r="E93" s="17">
        <f t="shared" si="3"/>
        <v>0</v>
      </c>
      <c r="F93" s="39" t="s">
        <v>98</v>
      </c>
      <c r="G93" s="39" t="s">
        <v>98</v>
      </c>
      <c r="H93" s="39" t="s">
        <v>98</v>
      </c>
    </row>
    <row r="94" spans="1:8" x14ac:dyDescent="0.3">
      <c r="A94" s="45"/>
      <c r="B94" s="29" t="s">
        <v>54</v>
      </c>
      <c r="C94" s="32">
        <f>VLOOKUP($B94,'[1]aliquot order sheet '!$B$2:$F$1192,2,FALSE)</f>
        <v>0.33</v>
      </c>
      <c r="D94" s="18" t="s">
        <v>12</v>
      </c>
      <c r="E94" s="17">
        <f t="shared" si="3"/>
        <v>0</v>
      </c>
      <c r="F94" s="39" t="s">
        <v>98</v>
      </c>
      <c r="G94" s="39" t="s">
        <v>98</v>
      </c>
      <c r="H94" s="39" t="s">
        <v>98</v>
      </c>
    </row>
    <row r="95" spans="1:8" x14ac:dyDescent="0.3">
      <c r="A95" s="45"/>
      <c r="B95" s="29" t="s">
        <v>55</v>
      </c>
      <c r="C95" s="32">
        <f>VLOOKUP($B95,'[1]aliquot order sheet '!$B$2:$F$1192,2,FALSE)</f>
        <v>0.29000000000000004</v>
      </c>
      <c r="D95" s="18" t="s">
        <v>12</v>
      </c>
      <c r="E95" s="17">
        <f t="shared" si="3"/>
        <v>0</v>
      </c>
      <c r="F95" s="39" t="s">
        <v>98</v>
      </c>
      <c r="G95" s="39" t="s">
        <v>98</v>
      </c>
      <c r="H95" s="39" t="s">
        <v>98</v>
      </c>
    </row>
    <row r="96" spans="1:8" x14ac:dyDescent="0.3">
      <c r="A96" s="45"/>
      <c r="B96" s="29" t="s">
        <v>56</v>
      </c>
      <c r="C96" s="32">
        <f>VLOOKUP($B96,'[1]aliquot order sheet '!$B$2:$F$1192,2,FALSE)</f>
        <v>0.24000000000000002</v>
      </c>
      <c r="D96" s="18" t="s">
        <v>12</v>
      </c>
      <c r="E96" s="17">
        <f t="shared" si="3"/>
        <v>0</v>
      </c>
      <c r="F96" s="39" t="s">
        <v>98</v>
      </c>
      <c r="G96" s="39" t="s">
        <v>98</v>
      </c>
      <c r="H96" s="39" t="s">
        <v>98</v>
      </c>
    </row>
    <row r="97" spans="1:8" x14ac:dyDescent="0.3">
      <c r="A97" s="46"/>
      <c r="B97" s="29" t="s">
        <v>90</v>
      </c>
      <c r="C97" s="32">
        <f>VLOOKUP($B97,'[1]aliquot order sheet '!$B$2:$F$1192,2,FALSE)</f>
        <v>0.2</v>
      </c>
      <c r="D97" s="18" t="s">
        <v>12</v>
      </c>
      <c r="E97" s="17">
        <f t="shared" si="3"/>
        <v>0</v>
      </c>
      <c r="F97" s="39" t="s">
        <v>98</v>
      </c>
      <c r="G97" s="39" t="s">
        <v>98</v>
      </c>
      <c r="H97" s="39" t="s">
        <v>98</v>
      </c>
    </row>
    <row r="98" spans="1:8" x14ac:dyDescent="0.3">
      <c r="A98" s="10" t="s">
        <v>77</v>
      </c>
      <c r="B98" s="5">
        <v>0</v>
      </c>
      <c r="C98" s="15"/>
      <c r="D98" s="6"/>
      <c r="E98" s="6"/>
      <c r="F98" s="40" t="s">
        <v>98</v>
      </c>
      <c r="G98" s="40" t="s">
        <v>98</v>
      </c>
      <c r="H98" s="40" t="s">
        <v>98</v>
      </c>
    </row>
    <row r="99" spans="1:8" x14ac:dyDescent="0.3">
      <c r="A99" s="44"/>
      <c r="B99" s="26" t="s">
        <v>57</v>
      </c>
      <c r="C99" s="19">
        <f>VLOOKUP($B99,'[1]aliquot order sheet '!$B$2:$F$1192,2,FALSE)</f>
        <v>6.0000000000000005E-2</v>
      </c>
      <c r="D99" s="18" t="s">
        <v>9</v>
      </c>
      <c r="E99" s="17">
        <f t="shared" si="3"/>
        <v>0</v>
      </c>
      <c r="F99" s="39" t="s">
        <v>98</v>
      </c>
      <c r="G99" s="39" t="s">
        <v>98</v>
      </c>
      <c r="H99" s="39" t="s">
        <v>98</v>
      </c>
    </row>
    <row r="100" spans="1:8" x14ac:dyDescent="0.3">
      <c r="A100" s="44"/>
      <c r="B100" s="26" t="s">
        <v>58</v>
      </c>
      <c r="C100" s="19">
        <f>VLOOKUP($B100,'[1]aliquot order sheet '!$B$2:$F$1192,2,FALSE)</f>
        <v>2.2999999999999998</v>
      </c>
      <c r="D100" s="18" t="s">
        <v>9</v>
      </c>
      <c r="E100" s="17">
        <f t="shared" ref="E100:E127" si="4">C100*A100</f>
        <v>0</v>
      </c>
      <c r="F100" s="39" t="s">
        <v>98</v>
      </c>
      <c r="G100" s="39" t="s">
        <v>98</v>
      </c>
      <c r="H100" s="39" t="s">
        <v>98</v>
      </c>
    </row>
    <row r="101" spans="1:8" x14ac:dyDescent="0.3">
      <c r="A101" s="10" t="s">
        <v>78</v>
      </c>
      <c r="B101" s="5">
        <v>0</v>
      </c>
      <c r="C101" s="15"/>
      <c r="D101" s="6"/>
      <c r="E101" s="6"/>
      <c r="F101" s="40" t="s">
        <v>98</v>
      </c>
      <c r="G101" s="40" t="s">
        <v>98</v>
      </c>
      <c r="H101" s="40" t="s">
        <v>98</v>
      </c>
    </row>
    <row r="102" spans="1:8" x14ac:dyDescent="0.3">
      <c r="A102" s="44"/>
      <c r="B102" s="27" t="s">
        <v>99</v>
      </c>
      <c r="C102" s="19">
        <f>VLOOKUP($B102,'[1]aliquot order sheet '!$B$2:$F$1192,2,FALSE)</f>
        <v>0.84</v>
      </c>
      <c r="D102" s="18" t="s">
        <v>11</v>
      </c>
      <c r="E102" s="17">
        <f t="shared" si="4"/>
        <v>0</v>
      </c>
      <c r="F102" s="39" t="s">
        <v>98</v>
      </c>
      <c r="G102" s="39" t="s">
        <v>98</v>
      </c>
      <c r="H102" s="39" t="s">
        <v>98</v>
      </c>
    </row>
    <row r="103" spans="1:8" x14ac:dyDescent="0.3">
      <c r="A103" s="44"/>
      <c r="B103" s="27" t="s">
        <v>59</v>
      </c>
      <c r="C103" s="19">
        <f>VLOOKUP($B103,'[1]aliquot order sheet '!$B$2:$F$1192,2,FALSE)</f>
        <v>1.42</v>
      </c>
      <c r="D103" s="18" t="s">
        <v>11</v>
      </c>
      <c r="E103" s="17">
        <f t="shared" si="4"/>
        <v>0</v>
      </c>
      <c r="F103" s="39" t="s">
        <v>98</v>
      </c>
      <c r="G103" s="39" t="s">
        <v>98</v>
      </c>
      <c r="H103" s="39" t="s">
        <v>98</v>
      </c>
    </row>
    <row r="104" spans="1:8" x14ac:dyDescent="0.3">
      <c r="A104" s="47"/>
      <c r="B104" s="27" t="s">
        <v>60</v>
      </c>
      <c r="C104" s="19">
        <f>VLOOKUP($B104,'[1]aliquot order sheet '!$B$2:$F$1192,2,FALSE)</f>
        <v>0.5</v>
      </c>
      <c r="D104" s="18" t="s">
        <v>9</v>
      </c>
      <c r="E104" s="17">
        <f t="shared" si="4"/>
        <v>0</v>
      </c>
      <c r="F104" s="39" t="s">
        <v>98</v>
      </c>
      <c r="G104" s="39" t="s">
        <v>98</v>
      </c>
      <c r="H104" s="39" t="s">
        <v>98</v>
      </c>
    </row>
    <row r="105" spans="1:8" x14ac:dyDescent="0.3">
      <c r="A105" s="10" t="s">
        <v>79</v>
      </c>
      <c r="B105" s="5">
        <v>0</v>
      </c>
      <c r="C105" s="15"/>
      <c r="D105" s="6"/>
      <c r="E105" s="6"/>
      <c r="F105" s="39" t="s">
        <v>98</v>
      </c>
      <c r="G105" s="39" t="s">
        <v>98</v>
      </c>
      <c r="H105" s="39" t="s">
        <v>98</v>
      </c>
    </row>
    <row r="106" spans="1:8" x14ac:dyDescent="0.3">
      <c r="A106" s="44"/>
      <c r="B106" s="27" t="s">
        <v>61</v>
      </c>
      <c r="C106" s="19">
        <f>VLOOKUP($B106,'[1]aliquot order sheet '!$B$2:$F$1192,2,FALSE)</f>
        <v>8.2100000000000009</v>
      </c>
      <c r="D106" s="18" t="s">
        <v>12</v>
      </c>
      <c r="E106" s="17">
        <f t="shared" si="4"/>
        <v>0</v>
      </c>
      <c r="F106" s="39" t="s">
        <v>98</v>
      </c>
      <c r="G106" s="39" t="s">
        <v>98</v>
      </c>
      <c r="H106" s="39" t="s">
        <v>98</v>
      </c>
    </row>
    <row r="107" spans="1:8" x14ac:dyDescent="0.3">
      <c r="A107" s="44"/>
      <c r="B107" s="27" t="s">
        <v>62</v>
      </c>
      <c r="C107" s="19">
        <f>VLOOKUP($B107,'[1]aliquot order sheet '!$B$2:$F$1192,2,FALSE)</f>
        <v>2.4299999999999997</v>
      </c>
      <c r="D107" s="18" t="s">
        <v>8</v>
      </c>
      <c r="E107" s="17">
        <f t="shared" si="4"/>
        <v>0</v>
      </c>
      <c r="F107" s="39" t="s">
        <v>98</v>
      </c>
      <c r="G107" s="39" t="s">
        <v>98</v>
      </c>
      <c r="H107" s="39" t="s">
        <v>98</v>
      </c>
    </row>
    <row r="108" spans="1:8" x14ac:dyDescent="0.3">
      <c r="A108" s="47"/>
      <c r="B108" s="27" t="s">
        <v>63</v>
      </c>
      <c r="C108" s="19">
        <f>VLOOKUP($B108,'[1]aliquot order sheet '!$B$2:$F$1192,2,FALSE)</f>
        <v>18.7</v>
      </c>
      <c r="D108" s="18" t="s">
        <v>12</v>
      </c>
      <c r="E108" s="17">
        <f t="shared" si="4"/>
        <v>0</v>
      </c>
      <c r="F108" s="39" t="s">
        <v>98</v>
      </c>
      <c r="G108" s="39" t="s">
        <v>98</v>
      </c>
      <c r="H108" s="39" t="s">
        <v>98</v>
      </c>
    </row>
    <row r="109" spans="1:8" x14ac:dyDescent="0.3">
      <c r="A109" s="10" t="s">
        <v>80</v>
      </c>
      <c r="B109" s="5">
        <v>0</v>
      </c>
      <c r="C109" s="15"/>
      <c r="D109" s="6"/>
      <c r="E109" s="6"/>
      <c r="F109" s="40" t="s">
        <v>98</v>
      </c>
      <c r="G109" s="40" t="s">
        <v>98</v>
      </c>
      <c r="H109" s="40" t="s">
        <v>98</v>
      </c>
    </row>
    <row r="110" spans="1:8" x14ac:dyDescent="0.3">
      <c r="A110" s="44"/>
      <c r="B110" s="29" t="s">
        <v>64</v>
      </c>
      <c r="C110" s="19">
        <f>VLOOKUP($B110,'[1]aliquot order sheet '!$B$2:$F$1192,2,FALSE)</f>
        <v>1.2552859512433587</v>
      </c>
      <c r="D110" s="18" t="s">
        <v>9</v>
      </c>
      <c r="E110" s="17">
        <f t="shared" si="4"/>
        <v>0</v>
      </c>
      <c r="F110" s="39" t="s">
        <v>98</v>
      </c>
      <c r="G110" s="39" t="s">
        <v>98</v>
      </c>
      <c r="H110" s="39" t="s">
        <v>98</v>
      </c>
    </row>
    <row r="111" spans="1:8" x14ac:dyDescent="0.3">
      <c r="A111" s="44"/>
      <c r="B111" s="29" t="s">
        <v>83</v>
      </c>
      <c r="C111" s="19">
        <f>VLOOKUP($B111,'[1]aliquot order sheet '!$B$2:$F$1192,2,FALSE)</f>
        <v>2.5105719024867175</v>
      </c>
      <c r="D111" s="18" t="s">
        <v>9</v>
      </c>
      <c r="E111" s="17">
        <f t="shared" si="4"/>
        <v>0</v>
      </c>
      <c r="F111" s="39" t="s">
        <v>98</v>
      </c>
      <c r="G111" s="39" t="s">
        <v>98</v>
      </c>
      <c r="H111" s="39" t="s">
        <v>98</v>
      </c>
    </row>
    <row r="112" spans="1:8" x14ac:dyDescent="0.3">
      <c r="A112" s="44"/>
      <c r="B112" s="29" t="s">
        <v>84</v>
      </c>
      <c r="C112" s="19">
        <f>VLOOKUP($B112,'[1]aliquot order sheet '!$B$2:$F$1192,2,FALSE)</f>
        <v>6.2764297562167934</v>
      </c>
      <c r="D112" s="18" t="s">
        <v>9</v>
      </c>
      <c r="E112" s="17">
        <f t="shared" si="4"/>
        <v>0</v>
      </c>
      <c r="F112" s="39" t="s">
        <v>98</v>
      </c>
      <c r="G112" s="39" t="s">
        <v>98</v>
      </c>
      <c r="H112" s="39" t="s">
        <v>98</v>
      </c>
    </row>
    <row r="113" spans="1:8" x14ac:dyDescent="0.3">
      <c r="A113" s="44"/>
      <c r="B113" s="30" t="s">
        <v>65</v>
      </c>
      <c r="C113" s="19">
        <f>VLOOKUP($B113,'[1]aliquot order sheet '!$B$2:$F$1192,2,FALSE)</f>
        <v>6.5784542698012363</v>
      </c>
      <c r="D113" s="18" t="s">
        <v>11</v>
      </c>
      <c r="E113" s="17">
        <f t="shared" si="4"/>
        <v>0</v>
      </c>
      <c r="F113" s="39" t="s">
        <v>98</v>
      </c>
      <c r="G113" s="39" t="s">
        <v>98</v>
      </c>
      <c r="H113" s="39" t="s">
        <v>98</v>
      </c>
    </row>
    <row r="114" spans="1:8" x14ac:dyDescent="0.3">
      <c r="A114" s="10" t="s">
        <v>81</v>
      </c>
      <c r="B114" s="5"/>
      <c r="C114" s="15"/>
      <c r="D114" s="6"/>
      <c r="E114" s="6"/>
      <c r="F114" s="40" t="s">
        <v>98</v>
      </c>
      <c r="G114" s="40" t="s">
        <v>98</v>
      </c>
      <c r="H114" s="40" t="s">
        <v>98</v>
      </c>
    </row>
    <row r="115" spans="1:8" x14ac:dyDescent="0.3">
      <c r="A115" s="44"/>
      <c r="B115" s="23" t="s">
        <v>66</v>
      </c>
      <c r="C115" s="19">
        <f>VLOOKUP($B115,'[1]aliquot order sheet '!$B$2:$F$1192,2,FALSE)</f>
        <v>50</v>
      </c>
      <c r="D115" s="18" t="s">
        <v>12</v>
      </c>
      <c r="E115" s="17">
        <f t="shared" si="4"/>
        <v>0</v>
      </c>
      <c r="F115" s="39" t="s">
        <v>98</v>
      </c>
      <c r="G115" s="39" t="s">
        <v>98</v>
      </c>
      <c r="H115" s="39" t="s">
        <v>98</v>
      </c>
    </row>
    <row r="116" spans="1:8" x14ac:dyDescent="0.3">
      <c r="A116" s="44"/>
      <c r="B116" s="23" t="s">
        <v>67</v>
      </c>
      <c r="C116" s="19">
        <f>VLOOKUP($B116,'[1]aliquot order sheet '!$B$2:$F$1192,2,FALSE)</f>
        <v>500</v>
      </c>
      <c r="D116" s="18" t="s">
        <v>12</v>
      </c>
      <c r="E116" s="17">
        <f t="shared" si="4"/>
        <v>0</v>
      </c>
      <c r="F116" s="39" t="s">
        <v>98</v>
      </c>
      <c r="G116" s="39" t="s">
        <v>98</v>
      </c>
      <c r="H116" s="39" t="s">
        <v>98</v>
      </c>
    </row>
    <row r="117" spans="1:8" x14ac:dyDescent="0.3">
      <c r="A117" s="44"/>
      <c r="B117" s="23" t="s">
        <v>68</v>
      </c>
      <c r="C117" s="19">
        <f>VLOOKUP($B117,'[1]aliquot order sheet '!$B$2:$F$1192,2,FALSE)</f>
        <v>50</v>
      </c>
      <c r="D117" s="18" t="s">
        <v>12</v>
      </c>
      <c r="E117" s="17">
        <f t="shared" si="4"/>
        <v>0</v>
      </c>
      <c r="F117" s="39" t="s">
        <v>98</v>
      </c>
      <c r="G117" s="39" t="s">
        <v>98</v>
      </c>
      <c r="H117" s="39" t="s">
        <v>98</v>
      </c>
    </row>
    <row r="118" spans="1:8" x14ac:dyDescent="0.3">
      <c r="A118" s="13" t="s">
        <v>82</v>
      </c>
      <c r="B118" s="13"/>
      <c r="C118" s="15"/>
      <c r="D118" s="12"/>
      <c r="E118" s="12"/>
      <c r="F118" s="40" t="s">
        <v>98</v>
      </c>
      <c r="G118" s="40" t="s">
        <v>98</v>
      </c>
      <c r="H118" s="40" t="s">
        <v>98</v>
      </c>
    </row>
    <row r="119" spans="1:8" x14ac:dyDescent="0.3">
      <c r="A119" s="48"/>
      <c r="B119" s="24" t="s">
        <v>69</v>
      </c>
      <c r="C119" s="19">
        <f>VLOOKUP($B119,'[1]aliquot order sheet '!$B$2:$F$1192,2,FALSE)</f>
        <v>200</v>
      </c>
      <c r="D119" s="18" t="s">
        <v>12</v>
      </c>
      <c r="E119" s="17">
        <f t="shared" si="4"/>
        <v>0</v>
      </c>
      <c r="F119" s="39" t="s">
        <v>98</v>
      </c>
      <c r="G119" s="39" t="s">
        <v>98</v>
      </c>
      <c r="H119" s="39" t="s">
        <v>98</v>
      </c>
    </row>
    <row r="120" spans="1:8" x14ac:dyDescent="0.3">
      <c r="A120" s="49"/>
      <c r="B120" s="24" t="s">
        <v>70</v>
      </c>
      <c r="C120" s="19">
        <f>VLOOKUP($B120,'[1]aliquot order sheet '!$B$2:$F$1192,2,FALSE)</f>
        <v>250</v>
      </c>
      <c r="D120" s="18" t="s">
        <v>12</v>
      </c>
      <c r="E120" s="17">
        <f t="shared" si="4"/>
        <v>0</v>
      </c>
      <c r="F120" s="39" t="s">
        <v>98</v>
      </c>
      <c r="G120" s="39" t="s">
        <v>98</v>
      </c>
      <c r="H120" s="39" t="s">
        <v>98</v>
      </c>
    </row>
    <row r="121" spans="1:8" x14ac:dyDescent="0.3">
      <c r="A121" s="61"/>
      <c r="B121" s="62" t="s">
        <v>71</v>
      </c>
      <c r="C121" s="63">
        <f>VLOOKUP($B121,'[1]aliquot order sheet '!$B$2:$F$1192,2,FALSE)</f>
        <v>160</v>
      </c>
      <c r="D121" s="20" t="s">
        <v>12</v>
      </c>
      <c r="E121" s="31">
        <f t="shared" si="4"/>
        <v>0</v>
      </c>
      <c r="F121" s="39" t="s">
        <v>98</v>
      </c>
      <c r="G121" s="39" t="s">
        <v>98</v>
      </c>
      <c r="H121" s="39" t="s">
        <v>98</v>
      </c>
    </row>
    <row r="122" spans="1:8" x14ac:dyDescent="0.3">
      <c r="A122" s="64" t="s">
        <v>154</v>
      </c>
      <c r="B122" s="65"/>
      <c r="C122" s="66"/>
      <c r="D122" s="67"/>
      <c r="E122" s="68"/>
      <c r="F122" s="40" t="s">
        <v>98</v>
      </c>
      <c r="G122" s="40" t="s">
        <v>98</v>
      </c>
      <c r="H122" s="40" t="s">
        <v>98</v>
      </c>
    </row>
    <row r="123" spans="1:8" ht="15.95" customHeight="1" x14ac:dyDescent="0.3">
      <c r="A123" s="80"/>
      <c r="B123" s="24" t="s">
        <v>93</v>
      </c>
      <c r="C123" s="85">
        <f>VLOOKUP($B123,'[1]aliquot order sheet '!$B$2:$F$1192,2,FALSE)</f>
        <v>100</v>
      </c>
      <c r="D123" s="18" t="s">
        <v>12</v>
      </c>
      <c r="E123" s="17">
        <f t="shared" si="4"/>
        <v>0</v>
      </c>
      <c r="F123" s="39" t="s">
        <v>98</v>
      </c>
      <c r="G123" s="39" t="s">
        <v>98</v>
      </c>
      <c r="H123" s="39" t="s">
        <v>98</v>
      </c>
    </row>
    <row r="124" spans="1:8" x14ac:dyDescent="0.3">
      <c r="A124" s="81"/>
      <c r="B124" s="24" t="s">
        <v>155</v>
      </c>
      <c r="C124" s="86">
        <v>250</v>
      </c>
      <c r="D124" s="18" t="s">
        <v>12</v>
      </c>
      <c r="E124" s="17">
        <f t="shared" si="4"/>
        <v>0</v>
      </c>
      <c r="F124" s="39" t="s">
        <v>98</v>
      </c>
      <c r="G124" s="39" t="s">
        <v>98</v>
      </c>
      <c r="H124" s="39" t="s">
        <v>98</v>
      </c>
    </row>
    <row r="125" spans="1:8" x14ac:dyDescent="0.3">
      <c r="A125" s="80"/>
      <c r="B125" s="24" t="s">
        <v>156</v>
      </c>
      <c r="C125" s="87">
        <v>1200</v>
      </c>
      <c r="D125" s="18" t="s">
        <v>12</v>
      </c>
      <c r="E125" s="17">
        <f t="shared" si="4"/>
        <v>0</v>
      </c>
      <c r="F125" s="39" t="s">
        <v>98</v>
      </c>
      <c r="G125" s="39" t="s">
        <v>98</v>
      </c>
      <c r="H125" s="39" t="s">
        <v>98</v>
      </c>
    </row>
    <row r="126" spans="1:8" x14ac:dyDescent="0.3">
      <c r="A126" s="80"/>
      <c r="B126" s="24" t="s">
        <v>157</v>
      </c>
      <c r="C126" s="87">
        <v>400</v>
      </c>
      <c r="D126" s="18" t="s">
        <v>12</v>
      </c>
      <c r="E126" s="17">
        <f t="shared" si="4"/>
        <v>0</v>
      </c>
      <c r="F126" s="39" t="s">
        <v>98</v>
      </c>
      <c r="G126" s="39" t="s">
        <v>98</v>
      </c>
      <c r="H126" s="39" t="s">
        <v>98</v>
      </c>
    </row>
    <row r="127" spans="1:8" x14ac:dyDescent="0.3">
      <c r="A127" s="82"/>
      <c r="B127" s="24" t="s">
        <v>158</v>
      </c>
      <c r="C127" s="88">
        <v>500</v>
      </c>
      <c r="D127" s="18" t="s">
        <v>12</v>
      </c>
      <c r="E127" s="17">
        <f t="shared" si="4"/>
        <v>0</v>
      </c>
      <c r="F127" s="39" t="s">
        <v>98</v>
      </c>
      <c r="G127" s="39" t="s">
        <v>98</v>
      </c>
      <c r="H127" s="39" t="s">
        <v>98</v>
      </c>
    </row>
    <row r="128" spans="1:8" s="69" customFormat="1" x14ac:dyDescent="0.3">
      <c r="D128" s="83" t="s">
        <v>162</v>
      </c>
      <c r="E128" s="84">
        <f>SUM(E39:E127)</f>
        <v>0</v>
      </c>
    </row>
    <row r="129" spans="1:4" s="69" customFormat="1" x14ac:dyDescent="0.3"/>
    <row r="130" spans="1:4" s="69" customFormat="1" x14ac:dyDescent="0.3">
      <c r="A130" s="70"/>
      <c r="B130" s="71"/>
      <c r="C130" s="72"/>
      <c r="D130" s="73"/>
    </row>
    <row r="131" spans="1:4" s="69" customFormat="1" x14ac:dyDescent="0.3"/>
    <row r="132" spans="1:4" s="69" customFormat="1" x14ac:dyDescent="0.3"/>
    <row r="133" spans="1:4" s="69" customFormat="1" x14ac:dyDescent="0.3"/>
    <row r="134" spans="1:4" s="69" customFormat="1" x14ac:dyDescent="0.3"/>
  </sheetData>
  <autoFilter ref="A37:A122"/>
  <mergeCells count="24">
    <mergeCell ref="B4:C4"/>
    <mergeCell ref="B11:C11"/>
    <mergeCell ref="D4:E4"/>
    <mergeCell ref="B5:C5"/>
    <mergeCell ref="D5:E5"/>
    <mergeCell ref="B6:C6"/>
    <mergeCell ref="B1:C1"/>
    <mergeCell ref="D1:E1"/>
    <mergeCell ref="B2:C2"/>
    <mergeCell ref="D2:E2"/>
    <mergeCell ref="B3:C3"/>
    <mergeCell ref="D3:E3"/>
    <mergeCell ref="A35:C35"/>
    <mergeCell ref="D6:E6"/>
    <mergeCell ref="B7:C7"/>
    <mergeCell ref="D7:E7"/>
    <mergeCell ref="B8:C8"/>
    <mergeCell ref="B9:C9"/>
    <mergeCell ref="B10:C10"/>
    <mergeCell ref="B12:C12"/>
    <mergeCell ref="A14:C14"/>
    <mergeCell ref="A15:C15"/>
    <mergeCell ref="B16:E16"/>
    <mergeCell ref="B31:E31"/>
  </mergeCells>
  <phoneticPr fontId="2" type="noConversion"/>
  <conditionalFormatting sqref="A46 A51 A69 A78 A87 A98 A101 A105 A109 A114">
    <cfRule type="cellIs" dxfId="6" priority="15" stopIfTrue="1" operator="equal">
      <formula>0</formula>
    </cfRule>
  </conditionalFormatting>
  <conditionalFormatting sqref="A38 A46 A51 A69 A78 A87 A98 A101 A105 A109 A114">
    <cfRule type="cellIs" dxfId="5" priority="14" stopIfTrue="1" operator="equal">
      <formula>0</formula>
    </cfRule>
  </conditionalFormatting>
  <conditionalFormatting sqref="A38 A46 A51 A69 A78 A87 A98 A101 A105 A109 A114">
    <cfRule type="cellIs" dxfId="4" priority="12" stopIfTrue="1" operator="equal">
      <formula>0</formula>
    </cfRule>
    <cfRule type="cellIs" dxfId="3" priority="13" stopIfTrue="1" operator="equal">
      <formula>0</formula>
    </cfRule>
  </conditionalFormatting>
  <conditionalFormatting sqref="B3:C12">
    <cfRule type="containsText" dxfId="2" priority="1" stopIfTrue="1" operator="containsText" text="…">
      <formula>NOT(ISERROR(SEARCH("…",B3)))</formula>
    </cfRule>
  </conditionalFormatting>
  <conditionalFormatting sqref="B2:C12">
    <cfRule type="containsText" dxfId="1" priority="3" stopIfTrue="1" operator="containsText" text="...">
      <formula>NOT(ISERROR(SEARCH("...",B2)))</formula>
    </cfRule>
  </conditionalFormatting>
  <conditionalFormatting sqref="B2:C2">
    <cfRule type="containsText" dxfId="0" priority="2" stopIfTrue="1" operator="containsText" text="…">
      <formula>NOT(ISERROR(SEARCH("…",B2)))</formula>
    </cfRule>
  </conditionalFormatting>
  <dataValidations count="1">
    <dataValidation type="list" allowBlank="1" showInputMessage="1" showErrorMessage="1" error="You must choose your group leader from the drop down menu, otherwise your order will not be processed. " promptTitle="SCI member" prompt="This order form is for members of the SCI only. If you do not belong to one of the listed groups please contact TC for an appropriate form." sqref="B12:C12">
      <formula1>Group</formula1>
    </dataValidation>
  </dataValidations>
  <hyperlinks>
    <hyperlink ref="D7" r:id="rId1"/>
  </hyperlinks>
  <printOptions horizontalCentered="1"/>
  <pageMargins left="0.25" right="0.25" top="0.75" bottom="0.75" header="0.3" footer="0.3"/>
  <pageSetup paperSize="9" scale="82" fitToHeight="2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31"/>
  <sheetViews>
    <sheetView topLeftCell="A16" workbookViewId="0">
      <selection activeCell="A33" sqref="A33"/>
    </sheetView>
  </sheetViews>
  <sheetFormatPr defaultRowHeight="12.75" x14ac:dyDescent="0.2"/>
  <cols>
    <col min="1" max="1" width="13.28515625" bestFit="1" customWidth="1"/>
  </cols>
  <sheetData>
    <row r="1" spans="1:1" x14ac:dyDescent="0.2">
      <c r="A1" s="102" t="s">
        <v>164</v>
      </c>
    </row>
    <row r="2" spans="1:1" x14ac:dyDescent="0.2">
      <c r="A2" s="102" t="s">
        <v>165</v>
      </c>
    </row>
    <row r="3" spans="1:1" x14ac:dyDescent="0.2">
      <c r="A3" s="102" t="s">
        <v>166</v>
      </c>
    </row>
    <row r="4" spans="1:1" x14ac:dyDescent="0.2">
      <c r="A4" s="103" t="s">
        <v>167</v>
      </c>
    </row>
    <row r="5" spans="1:1" x14ac:dyDescent="0.2">
      <c r="A5" s="102" t="s">
        <v>168</v>
      </c>
    </row>
    <row r="6" spans="1:1" x14ac:dyDescent="0.2">
      <c r="A6" s="103" t="s">
        <v>169</v>
      </c>
    </row>
    <row r="7" spans="1:1" x14ac:dyDescent="0.2">
      <c r="A7" s="103" t="s">
        <v>170</v>
      </c>
    </row>
    <row r="8" spans="1:1" x14ac:dyDescent="0.2">
      <c r="A8" s="102" t="s">
        <v>171</v>
      </c>
    </row>
    <row r="9" spans="1:1" x14ac:dyDescent="0.2">
      <c r="A9" s="103" t="s">
        <v>172</v>
      </c>
    </row>
    <row r="10" spans="1:1" x14ac:dyDescent="0.2">
      <c r="A10" s="102" t="s">
        <v>173</v>
      </c>
    </row>
    <row r="11" spans="1:1" x14ac:dyDescent="0.2">
      <c r="A11" s="102" t="s">
        <v>174</v>
      </c>
    </row>
    <row r="12" spans="1:1" x14ac:dyDescent="0.2">
      <c r="A12" s="102" t="s">
        <v>175</v>
      </c>
    </row>
    <row r="13" spans="1:1" x14ac:dyDescent="0.2">
      <c r="A13" s="103" t="s">
        <v>176</v>
      </c>
    </row>
    <row r="14" spans="1:1" x14ac:dyDescent="0.2">
      <c r="A14" s="102" t="s">
        <v>177</v>
      </c>
    </row>
    <row r="15" spans="1:1" x14ac:dyDescent="0.2">
      <c r="A15" s="102" t="s">
        <v>178</v>
      </c>
    </row>
    <row r="16" spans="1:1" x14ac:dyDescent="0.2">
      <c r="A16" s="102" t="s">
        <v>179</v>
      </c>
    </row>
    <row r="17" spans="1:1" x14ac:dyDescent="0.2">
      <c r="A17" s="102" t="s">
        <v>180</v>
      </c>
    </row>
    <row r="18" spans="1:1" x14ac:dyDescent="0.2">
      <c r="A18" s="103" t="s">
        <v>181</v>
      </c>
    </row>
    <row r="19" spans="1:1" x14ac:dyDescent="0.2">
      <c r="A19" s="103" t="s">
        <v>182</v>
      </c>
    </row>
    <row r="20" spans="1:1" x14ac:dyDescent="0.2">
      <c r="A20" s="103" t="s">
        <v>183</v>
      </c>
    </row>
    <row r="21" spans="1:1" x14ac:dyDescent="0.2">
      <c r="A21" s="102" t="s">
        <v>184</v>
      </c>
    </row>
    <row r="22" spans="1:1" x14ac:dyDescent="0.2">
      <c r="A22" s="103" t="s">
        <v>185</v>
      </c>
    </row>
    <row r="23" spans="1:1" x14ac:dyDescent="0.2">
      <c r="A23" s="102" t="s">
        <v>186</v>
      </c>
    </row>
    <row r="24" spans="1:1" x14ac:dyDescent="0.2">
      <c r="A24" s="102" t="s">
        <v>187</v>
      </c>
    </row>
    <row r="25" spans="1:1" x14ac:dyDescent="0.2">
      <c r="A25" s="102" t="s">
        <v>188</v>
      </c>
    </row>
    <row r="26" spans="1:1" x14ac:dyDescent="0.2">
      <c r="A26" s="103" t="s">
        <v>189</v>
      </c>
    </row>
    <row r="27" spans="1:1" x14ac:dyDescent="0.2">
      <c r="A27" s="102" t="s">
        <v>190</v>
      </c>
    </row>
    <row r="28" spans="1:1" x14ac:dyDescent="0.2">
      <c r="A28" s="103" t="s">
        <v>191</v>
      </c>
    </row>
    <row r="29" spans="1:1" x14ac:dyDescent="0.2">
      <c r="A29" s="103" t="s">
        <v>192</v>
      </c>
    </row>
    <row r="30" spans="1:1" x14ac:dyDescent="0.2">
      <c r="A30" s="102" t="s">
        <v>193</v>
      </c>
    </row>
    <row r="31" spans="1:1" x14ac:dyDescent="0.2">
      <c r="A31" s="10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Sales Order</vt:lpstr>
      <vt:lpstr>Sheet1</vt:lpstr>
      <vt:lpstr>Group</vt:lpstr>
      <vt:lpstr>'Sales Order'!Print_Area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Lees</dc:creator>
  <cp:lastModifiedBy>SCI Co-ordinator</cp:lastModifiedBy>
  <cp:lastPrinted>2017-10-03T13:01:49Z</cp:lastPrinted>
  <dcterms:created xsi:type="dcterms:W3CDTF">2006-01-23T19:37:33Z</dcterms:created>
  <dcterms:modified xsi:type="dcterms:W3CDTF">2017-10-20T14:38:48Z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TC101514051033</vt:lpwstr>
  </property>
</Properties>
</file>